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showInkAnnotation="0" codeName="ThisWorkbook" autoCompressPictures="0"/>
  <mc:AlternateContent xmlns:mc="http://schemas.openxmlformats.org/markup-compatibility/2006">
    <mc:Choice Requires="x15">
      <x15ac:absPath xmlns:x15ac="http://schemas.microsoft.com/office/spreadsheetml/2010/11/ac" url="P:\Quality\Conflict Minerals &amp; ROHS REACH\Maxum Wheel\"/>
    </mc:Choice>
  </mc:AlternateContent>
  <xr:revisionPtr revIDLastSave="0" documentId="8_{688910BB-9CFA-440D-B104-FE9286348E9B}"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C13" i="6"/>
  <c r="C11" i="6"/>
  <c r="C9" i="6"/>
  <c r="C10" i="6"/>
  <c r="C8" i="6"/>
  <c r="C7" i="6"/>
  <c r="C5" i="6"/>
  <c r="B43" i="6"/>
  <c r="G23" i="6"/>
  <c r="H23" i="6" s="1"/>
  <c r="D23" i="6" s="1"/>
  <c r="B38" i="6"/>
  <c r="B28" i="6"/>
  <c r="B33" i="6"/>
  <c r="G33"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21" i="6"/>
  <c r="H21" i="6" s="1"/>
  <c r="B26" i="6"/>
  <c r="B36" i="6"/>
  <c r="B46" i="6"/>
  <c r="G46" i="6" s="1"/>
  <c r="G31" i="6"/>
  <c r="H22" i="6"/>
  <c r="D22" i="6" s="1"/>
  <c r="G47" i="6"/>
  <c r="G42" i="6"/>
  <c r="G26" i="6"/>
  <c r="G27" i="6"/>
  <c r="G32" i="6"/>
  <c r="G43" i="6"/>
  <c r="G38" i="6"/>
  <c r="G35" i="6"/>
  <c r="G28" i="6"/>
  <c r="G41" i="6"/>
  <c r="G37" i="6"/>
  <c r="G48" i="6"/>
  <c r="F28"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3" i="6" l="1"/>
  <c r="K65" i="6"/>
  <c r="C65" i="6" s="1"/>
  <c r="H37" i="6"/>
  <c r="F50" i="6"/>
  <c r="F55" i="6" s="1"/>
  <c r="H55" i="6" s="1"/>
  <c r="H47" i="6"/>
  <c r="D47" i="6" s="1"/>
  <c r="F63" i="6"/>
  <c r="F36" i="6"/>
  <c r="H36" i="6" s="1"/>
  <c r="H26" i="6"/>
  <c r="C26" i="6" s="1"/>
  <c r="K64" i="6"/>
  <c r="C64" i="6" s="1"/>
  <c r="H25" i="6"/>
  <c r="C25" i="6" s="1"/>
  <c r="H41"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H31" i="6"/>
  <c r="D31" i="6" s="1"/>
  <c r="F46" i="6"/>
  <c r="H46" i="6" s="1"/>
  <c r="F31" i="6"/>
  <c r="C20" i="6"/>
  <c r="D21" i="6"/>
  <c r="C21" i="6"/>
  <c r="K63" i="6"/>
  <c r="C63" i="6" s="1"/>
  <c r="H32" i="6"/>
  <c r="C32" i="6" s="1"/>
  <c r="C22" i="6"/>
  <c r="C41" i="6"/>
  <c r="D41" i="6"/>
  <c r="F38" i="6"/>
  <c r="H38" i="6" s="1"/>
  <c r="F43" i="6"/>
  <c r="H43" i="6" s="1"/>
  <c r="H28" i="6"/>
  <c r="F65" i="6"/>
  <c r="F33" i="6"/>
  <c r="H33" i="6" s="1"/>
  <c r="F48" i="6"/>
  <c r="H48" i="6" s="1"/>
  <c r="F66" i="6"/>
  <c r="C66" i="6" s="1"/>
  <c r="C42" i="6"/>
  <c r="D42" i="6"/>
  <c r="C27" i="6"/>
  <c r="D27" i="6"/>
  <c r="F60" i="6"/>
  <c r="H60" i="6" s="1"/>
  <c r="C61" i="6"/>
  <c r="D61" i="6"/>
  <c r="C37" i="6"/>
  <c r="D37" i="6"/>
  <c r="S466" i="5"/>
  <c r="T466" i="5"/>
  <c r="C47" i="6" l="1"/>
  <c r="F51" i="6"/>
  <c r="D26" i="6"/>
  <c r="H50" i="6"/>
  <c r="F54" i="6"/>
  <c r="H54" i="6" s="1"/>
  <c r="C54" i="6" s="1"/>
  <c r="F53" i="6"/>
  <c r="H53" i="6" s="1"/>
  <c r="C53" i="6" s="1"/>
  <c r="F59" i="6"/>
  <c r="H59" i="6" s="1"/>
  <c r="F58" i="6"/>
  <c r="H58" i="6" s="1"/>
  <c r="D58" i="6" s="1"/>
  <c r="F56" i="6"/>
  <c r="H56" i="6" s="1"/>
  <c r="C56" i="6" s="1"/>
  <c r="C36" i="6"/>
  <c r="D36" i="6"/>
  <c r="D32" i="6"/>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D54" i="6"/>
  <c r="C50" i="6"/>
  <c r="D50" i="6"/>
  <c r="D60" i="6"/>
  <c r="C60" i="6"/>
  <c r="D59" i="6"/>
  <c r="C59" i="6"/>
  <c r="D55" i="6"/>
  <c r="C55"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D56" i="6" l="1"/>
  <c r="C58"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<sst xmlns="http://schemas.openxmlformats.org/spreadsheetml/2006/main" count="21613" uniqueCount="15500">
  <si>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</si>
  <si>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</si>
  <si>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</si>
  <si>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</si>
  <si>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</si>
  <si>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</si>
  <si>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</si>
  <si>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</si>
  <si>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</si>
  <si>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</si>
  <si>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</si>
  <si>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</si>
  <si>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</si>
  <si>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</si>
  <si>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</si>
  <si>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</si>
  <si>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</si>
  <si>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</si>
  <si>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</si>
  <si>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</si>
  <si>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</si>
  <si>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</si>
  <si>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</si>
  <si>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</si>
  <si>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</si>
  <si>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</si>
  <si>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</si>
  <si>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</si>
  <si>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</si>
  <si>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</si>
  <si>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</si>
  <si>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</si>
  <si>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</si>
  <si>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</si>
  <si>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</si>
  <si>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</si>
  <si>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</si>
  <si>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</si>
  <si>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</si>
  <si>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</si>
  <si>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</si>
  <si>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</si>
  <si>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</si>
  <si>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</si>
  <si>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</si>
  <si>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</si>
  <si>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</si>
  <si>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</si>
  <si>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</si>
  <si>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</si>
  <si>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</si>
  <si>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</si>
  <si>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</si>
  <si>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</si>
  <si>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</si>
  <si>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</si>
  <si>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</si>
  <si>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</si>
  <si>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</si>
  <si>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</si>
  <si>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</si>
  <si>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</si>
  <si>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</si>
  <si>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</si>
  <si>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</si>
  <si>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</si>
  <si>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</si>
  <si>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</si>
  <si>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</si>
  <si>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</si>
  <si>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</si>
  <si>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</si>
  <si>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</si>
  <si>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</si>
  <si>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</si>
  <si>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</si>
  <si>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</si>
  <si>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</si>
  <si>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</si>
  <si>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</si>
  <si>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</si>
  <si>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</si>
  <si>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</si>
  <si>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</si>
  <si>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</si>
  <si>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</si>
  <si>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</si>
  <si>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</si>
  <si>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</si>
  <si>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</si>
  <si>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</si>
  <si>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</si>
  <si>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</si>
  <si>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</si>
  <si>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</si>
  <si>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</si>
  <si>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</si>
  <si>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</si>
  <si>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</si>
  <si>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</si>
  <si>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</si>
  <si>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</si>
  <si>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</si>
  <si>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</si>
  <si>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</si>
  <si>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</si>
  <si>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</si>
  <si>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</si>
  <si>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</si>
  <si>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</si>
  <si>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</si>
  <si>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</si>
  <si>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</si>
  <si>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</si>
  <si>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</si>
  <si>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</si>
  <si>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</si>
  <si>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</si>
  <si>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</si>
  <si>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</si>
  <si>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</si>
  <si>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</si>
  <si>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</si>
  <si>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</si>
  <si>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</si>
  <si>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</si>
  <si>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</si>
  <si>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</si>
  <si>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</si>
  <si>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</si>
  <si>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</si>
  <si>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</si>
  <si>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</si>
  <si>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</si>
  <si>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</si>
  <si>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</si>
  <si>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</si>
  <si>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</si>
  <si>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</si>
  <si>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</si>
  <si>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</si>
  <si>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</si>
  <si>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</si>
  <si>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</si>
  <si>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</si>
  <si>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</si>
  <si>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</si>
  <si>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</si>
  <si>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</si>
  <si>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</si>
  <si>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</si>
  <si>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</si>
  <si>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</si>
  <si>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</si>
  <si>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</si>
  <si>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</si>
  <si>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</si>
  <si>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</si>
  <si>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</si>
  <si>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</si>
  <si>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</si>
  <si>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</si>
  <si>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</si>
  <si>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</si>
  <si>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</si>
  <si>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</si>
  <si>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</si>
  <si>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</si>
  <si>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</si>
  <si>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</si>
  <si>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</si>
  <si>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</si>
  <si>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</si>
  <si>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</si>
  <si>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</si>
  <si>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</si>
  <si>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</si>
  <si>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</si>
  <si>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</si>
  <si>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</si>
  <si>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</si>
  <si>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</si>
  <si>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</si>
  <si>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</si>
  <si>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</si>
  <si>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</si>
  <si>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</si>
  <si>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</si>
  <si>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</si>
  <si>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</si>
  <si>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</si>
  <si>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</si>
  <si>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</si>
  <si>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</si>
  <si>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</si>
  <si>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</si>
  <si>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</si>
  <si>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</si>
  <si>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</si>
  <si>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</si>
  <si>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</si>
  <si>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</si>
  <si>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</si>
  <si>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</si>
  <si>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</si>
  <si>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</si>
  <si>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</si>
  <si>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</si>
  <si>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</si>
  <si>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</si>
  <si>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</si>
  <si>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</si>
  <si>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</si>
  <si>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</si>
  <si>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</si>
  <si>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</si>
  <si>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</si>
  <si>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</si>
  <si>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</si>
  <si>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</si>
  <si>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</si>
  <si>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</si>
  <si>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</si>
  <si>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</si>
  <si>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</si>
  <si>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</si>
  <si>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</si>
  <si>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</si>
  <si>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</si>
  <si>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</si>
  <si>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</si>
  <si>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</si>
  <si>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</si>
  <si>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</si>
  <si>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</si>
  <si>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</si>
  <si>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</si>
  <si>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</si>
  <si>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</si>
  <si>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</si>
  <si>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</si>
  <si>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</si>
  <si>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</si>
  <si>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</si>
  <si>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</si>
  <si>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</si>
  <si>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</si>
  <si>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</si>
  <si>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</si>
  <si>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</si>
  <si>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</si>
  <si>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</si>
  <si>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</si>
  <si>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</si>
  <si>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</si>
  <si>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</si>
  <si>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</si>
  <si>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</si>
  <si>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</si>
  <si>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</si>
  <si>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</si>
  <si>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</si>
  <si>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</si>
  <si>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</si>
  <si>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</si>
  <si>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</si>
  <si>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</si>
  <si>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</si>
  <si>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</si>
  <si>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</si>
  <si>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</si>
  <si>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</si>
  <si>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</si>
  <si>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</si>
  <si>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</si>
  <si>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</si>
  <si>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</si>
  <si>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</si>
  <si>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</si>
  <si>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</si>
  <si>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</si>
  <si>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</si>
  <si>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</si>
  <si>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</si>
  <si>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</si>
  <si>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</si>
  <si>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</si>
  <si>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</si>
  <si>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</si>
  <si>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</si>
  <si>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</si>
  <si>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</si>
  <si>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</si>
  <si>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</si>
  <si>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</si>
  <si>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</si>
  <si>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</si>
  <si>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</si>
  <si>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</si>
  <si>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</si>
  <si>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</si>
  <si>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</si>
  <si>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</si>
  <si>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</si>
  <si>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</si>
  <si>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</si>
  <si>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</si>
  <si>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</si>
  <si>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</si>
  <si>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</si>
  <si>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</si>
  <si>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</si>
  <si>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</si>
  <si>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</si>
  <si>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</si>
  <si>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</si>
  <si>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</si>
  <si>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</si>
  <si>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</si>
  <si>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</si>
  <si>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</si>
  <si>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</si>
  <si>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</si>
  <si>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</si>
  <si>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</si>
  <si>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</si>
  <si>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</si>
  <si>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</si>
  <si>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</si>
  <si>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</si>
  <si>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</si>
  <si>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</si>
  <si>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</si>
  <si>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</si>
  <si>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</si>
  <si>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</si>
  <si>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</si>
  <si>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</si>
  <si>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</si>
  <si>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</si>
  <si>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</si>
  <si>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</si>
  <si>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</si>
  <si>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</si>
  <si>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</si>
  <si>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</si>
  <si>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</si>
  <si>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</si>
  <si>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</si>
  <si>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</si>
  <si>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</si>
  <si>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</si>
  <si>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</si>
  <si>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</si>
  <si>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</si>
  <si>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</si>
  <si>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</si>
  <si>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</si>
  <si>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</si>
  <si>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</si>
  <si>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</si>
  <si>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</si>
  <si>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</si>
  <si>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</si>
  <si>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</si>
  <si>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</si>
  <si>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</si>
  <si>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</si>
  <si>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</si>
  <si>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</si>
  <si>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</si>
  <si>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</si>
  <si>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</si>
  <si>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</si>
  <si>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</si>
  <si>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</si>
  <si>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</si>
  <si>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</si>
  <si>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</si>
  <si>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</si>
  <si>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</si>
  <si>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</si>
  <si>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</si>
  <si>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</si>
  <si>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</si>
  <si>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</si>
  <si>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</si>
  <si>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</si>
  <si>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</si>
  <si>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</si>
  <si>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</si>
  <si>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</si>
  <si>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</si>
  <si>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</si>
  <si>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</si>
  <si>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</si>
  <si>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</si>
  <si>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</si>
  <si>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</si>
  <si>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</si>
  <si>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</si>
  <si>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</si>
  <si>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</si>
  <si>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</si>
  <si>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</si>
  <si>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</si>
  <si>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</si>
  <si>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</si>
  <si>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</si>
  <si>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</si>
  <si>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</si>
  <si>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</si>
  <si>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</si>
  <si>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</si>
  <si>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</si>
  <si>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</si>
  <si>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</si>
  <si>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</si>
  <si>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</si>
  <si>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</si>
  <si>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</si>
  <si>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</si>
  <si>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</si>
  <si>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</si>
  <si>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</si>
  <si>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</si>
  <si>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</si>
  <si>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</si>
  <si>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</si>
  <si>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</si>
  <si>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</si>
  <si>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</si>
  <si>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</si>
  <si>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</si>
  <si>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</si>
  <si>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</si>
  <si>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</si>
  <si>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</si>
  <si>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</si>
  <si>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</si>
  <si>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</si>
  <si>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</si>
  <si>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</si>
  <si>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</si>
  <si>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</si>
  <si>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</si>
  <si>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</si>
  <si>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</si>
  <si>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</si>
  <si>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</si>
  <si>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</si>
  <si>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</si>
  <si>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</si>
  <si>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</si>
  <si>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</si>
  <si>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</si>
  <si>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</si>
  <si>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</si>
  <si>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</si>
  <si>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</si>
  <si>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</si>
  <si>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</si>
  <si>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</si>
  <si>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</si>
  <si>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</si>
  <si>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</si>
  <si>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</si>
  <si>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</si>
  <si>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</si>
  <si>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</si>
  <si>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</si>
  <si>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</si>
  <si>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</si>
  <si>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</si>
  <si>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</si>
  <si>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</si>
  <si>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</si>
  <si>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</si>
  <si>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</si>
  <si>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</si>
  <si>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</si>
  <si>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</si>
  <si>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</si>
  <si>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</si>
  <si>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</si>
  <si>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</si>
  <si>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</si>
  <si>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</si>
  <si>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</si>
  <si>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</si>
  <si>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</si>
  <si>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</si>
  <si>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</si>
  <si>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</si>
  <si>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</si>
  <si>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</si>
  <si>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</si>
  <si>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</si>
  <si>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</si>
  <si>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</si>
  <si>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</si>
  <si>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</si>
  <si>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</si>
  <si>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</si>
  <si>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</si>
  <si>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</si>
  <si>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</si>
  <si>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</si>
  <si>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</si>
  <si>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</si>
  <si>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</si>
  <si>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</si>
  <si>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</si>
  <si>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</si>
  <si>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</si>
  <si>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</si>
  <si>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</si>
  <si>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</si>
  <si>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</si>
  <si>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</si>
  <si>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</si>
  <si>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</si>
  <si>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</si>
  <si>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</si>
  <si>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</si>
  <si>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</si>
  <si>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</si>
  <si>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</si>
  <si>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</si>
  <si>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</si>
  <si>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</si>
  <si>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</si>
  <si>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</si>
  <si>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</si>
  <si>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</si>
  <si>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</si>
  <si>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</si>
  <si>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</si>
  <si>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</si>
  <si>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</si>
  <si>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</si>
  <si>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</si>
  <si>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</si>
  <si>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</si>
  <si>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</si>
  <si>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</si>
  <si>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</si>
  <si>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</si>
  <si>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</si>
  <si>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</si>
  <si>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</si>
  <si>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</si>
  <si>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</si>
  <si>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</si>
  <si>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</si>
  <si>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</si>
  <si>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</si>
  <si>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</si>
  <si>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</si>
  <si>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</si>
  <si>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</si>
  <si>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</si>
  <si>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</si>
  <si>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</si>
  <si>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</si>
  <si>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</si>
  <si>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</si>
  <si>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</si>
  <si>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</si>
  <si>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</si>
  <si>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</si>
  <si>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</si>
  <si>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</si>
  <si>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</si>
  <si>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</si>
  <si>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</si>
  <si>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</si>
  <si>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</si>
  <si>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</si>
  <si>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</si>
  <si>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</si>
  <si>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</si>
  <si>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</si>
  <si>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</si>
  <si>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</si>
  <si>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</si>
  <si>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</si>
  <si>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</si>
  <si>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</si>
  <si>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</si>
  <si>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</si>
  <si>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</si>
  <si>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</si>
  <si>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</si>
  <si>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</si>
  <si>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</si>
  <si>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</si>
  <si>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</si>
  <si>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</si>
  <si>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</si>
  <si>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</si>
  <si>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</si>
  <si>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</si>
  <si>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</si>
  <si>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</si>
  <si>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</si>
  <si>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</si>
  <si>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</si>
  <si>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</si>
  <si>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</si>
  <si>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</si>
  <si>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</si>
  <si>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</si>
  <si>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</si>
  <si>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</si>
  <si>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</si>
  <si>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</si>
  <si>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</si>
  <si>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</si>
  <si>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</si>
  <si>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</si>
  <si>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</si>
  <si>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</si>
  <si>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</si>
  <si>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</si>
  <si>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</si>
  <si>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</si>
  <si>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</si>
  <si>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</si>
  <si>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</si>
  <si>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</si>
  <si>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</si>
  <si>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</si>
  <si>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</si>
  <si>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</si>
  <si>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</si>
  <si>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</si>
  <si>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</si>
  <si>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</si>
  <si>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</si>
  <si>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</si>
  <si>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</si>
  <si>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</si>
  <si>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</si>
  <si>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</si>
  <si>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</si>
  <si>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</si>
  <si>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</si>
  <si>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</si>
  <si>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</si>
  <si>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</si>
  <si>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</si>
  <si>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</si>
  <si>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</si>
  <si>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</si>
  <si>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</si>
  <si>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</si>
  <si>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</si>
  <si>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</si>
  <si>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</si>
  <si>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</si>
  <si>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</si>
  <si>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</si>
  <si>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</si>
  <si>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</si>
  <si>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</si>
  <si>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</si>
  <si>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</si>
  <si>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</si>
  <si>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</si>
  <si>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</si>
  <si>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</si>
  <si>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</si>
  <si>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</si>
  <si>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</si>
  <si>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</si>
  <si>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</si>
  <si>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</si>
  <si>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</si>
  <si>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</si>
  <si>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</si>
  <si>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</si>
  <si>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</si>
  <si>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</si>
  <si>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</si>
  <si>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</si>
  <si>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</si>
  <si>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</si>
  <si>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</si>
  <si>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</si>
  <si>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</si>
  <si>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</si>
  <si>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</si>
  <si>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</si>
  <si>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</si>
  <si>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</si>
  <si>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</si>
  <si>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</si>
  <si>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</si>
  <si>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</si>
  <si>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</si>
  <si>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</si>
  <si>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</si>
  <si>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</si>
  <si>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</si>
  <si>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</si>
  <si>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</si>
  <si>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</si>
  <si>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</si>
  <si>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</si>
  <si>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</si>
  <si>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</si>
  <si>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</si>
  <si>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</si>
  <si>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</si>
  <si>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</si>
  <si>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</si>
  <si>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</si>
  <si>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</si>
  <si>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</si>
  <si>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</si>
  <si>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</si>
  <si>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</si>
  <si>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</si>
  <si>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</si>
  <si>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</si>
  <si>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</si>
  <si>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</si>
  <si>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</si>
  <si>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</si>
  <si>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</si>
  <si>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</si>
  <si>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</si>
  <si>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</si>
  <si>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</si>
  <si>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</si>
  <si>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</si>
  <si>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</si>
  <si>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</si>
  <si>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</si>
  <si>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</si>
  <si>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</si>
  <si>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</si>
  <si>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</si>
  <si>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</si>
  <si>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</si>
  <si>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</si>
  <si>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</si>
  <si>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</si>
  <si>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</si>
  <si>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</si>
  <si>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</si>
  <si>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</si>
  <si>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</si>
  <si>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</si>
  <si>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</si>
  <si>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</si>
  <si>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</si>
  <si>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</si>
  <si>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</si>
  <si>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</si>
  <si>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</si>
  <si>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</si>
  <si>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</si>
  <si>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</si>
  <si>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</si>
  <si>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</si>
  <si>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</si>
  <si>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</si>
  <si>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</si>
  <si>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</si>
  <si>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</si>
  <si>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</si>
  <si>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</si>
  <si>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</si>
  <si>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</si>
  <si>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</si>
  <si>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</si>
  <si>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</si>
  <si>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</si>
  <si>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</si>
  <si>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</si>
  <si>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</si>
  <si>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</si>
  <si>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</si>
  <si>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</si>
  <si>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</si>
  <si>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</si>
  <si>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</si>
  <si>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</si>
  <si>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</si>
  <si>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</si>
  <si>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</si>
  <si>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</si>
  <si>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</si>
  <si>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</si>
  <si>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</si>
  <si>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</si>
  <si>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</si>
  <si>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</si>
  <si>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</si>
  <si>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</si>
  <si>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</si>
  <si>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</si>
  <si>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</si>
  <si>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</si>
  <si>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</si>
  <si>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</si>
  <si>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</si>
  <si>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</si>
  <si>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</si>
  <si>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</si>
  <si>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</si>
  <si>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</si>
  <si>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</si>
  <si>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</si>
  <si>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</si>
  <si>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</si>
  <si>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</si>
  <si>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</si>
  <si>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</si>
  <si>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</si>
  <si>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</si>
  <si>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</si>
  <si>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</si>
  <si>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</si>
  <si>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</si>
  <si>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</si>
  <si>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</si>
  <si>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</si>
  <si>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</si>
  <si>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</si>
  <si>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</si>
  <si>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</si>
  <si>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</si>
  <si>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</si>
  <si>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</si>
  <si>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</si>
  <si>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</si>
  <si>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</si>
  <si>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</si>
  <si>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</si>
  <si>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</si>
  <si>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</si>
  <si>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</si>
  <si>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</si>
  <si>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</si>
  <si>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</si>
  <si>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</si>
  <si>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</si>
  <si>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</si>
  <si>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</si>
  <si>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</si>
  <si>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</si>
  <si>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</si>
  <si>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</si>
  <si>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</si>
  <si>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</si>
  <si>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</si>
  <si>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</si>
  <si>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</si>
  <si>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</si>
  <si>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</si>
  <si>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</si>
  <si>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</si>
  <si>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</si>
  <si>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</si>
  <si>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</si>
  <si>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</si>
  <si>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</si>
  <si>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</si>
  <si>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</si>
  <si>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</si>
  <si>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</si>
  <si>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</si>
  <si>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</si>
  <si>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</si>
  <si>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</si>
  <si>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</si>
  <si>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</si>
  <si>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</si>
  <si>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</si>
  <si>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</si>
  <si>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</si>
  <si>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</si>
  <si>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</si>
  <si>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</si>
  <si>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</si>
  <si>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</si>
  <si>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</si>
  <si>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</si>
  <si>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</si>
  <si>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</si>
  <si>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</si>
  <si>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</si>
  <si>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</si>
  <si>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</si>
  <si>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</si>
  <si>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</si>
  <si>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</si>
  <si>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</si>
  <si>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</si>
  <si>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</si>
  <si>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</si>
  <si>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</si>
  <si>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</si>
  <si>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</si>
  <si>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</si>
  <si>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</si>
  <si>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</si>
  <si>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</si>
  <si>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</si>
  <si>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</si>
  <si>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</si>
  <si>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</si>
  <si>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</si>
  <si>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</si>
  <si>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</si>
  <si>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</si>
  <si>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</si>
  <si>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</si>
  <si>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</si>
  <si>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</si>
  <si>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</si>
  <si>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</si>
  <si>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</si>
  <si>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</si>
  <si>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</si>
  <si>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</si>
  <si>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</si>
  <si>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</si>
  <si>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</si>
  <si>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</si>
  <si>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</si>
  <si>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</si>
  <si>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</si>
  <si>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</si>
  <si>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</si>
  <si>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</si>
  <si>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</si>
  <si>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</si>
  <si>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</si>
  <si>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</si>
  <si>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</si>
  <si>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</si>
  <si>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</si>
  <si>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</si>
  <si>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</si>
  <si>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</si>
  <si>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</si>
  <si>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</si>
  <si>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</si>
  <si>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</si>
  <si>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</si>
  <si>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</si>
  <si>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</si>
  <si>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</si>
  <si>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</si>
  <si>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</si>
  <si>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</si>
  <si>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</si>
  <si>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</si>
  <si>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</si>
  <si>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</si>
  <si>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</si>
  <si>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</si>
  <si>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</si>
  <si>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</si>
  <si>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</si>
  <si>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</si>
  <si>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</si>
  <si>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</si>
  <si>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</si>
  <si>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</si>
  <si>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</si>
  <si>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</si>
  <si>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</si>
  <si>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</si>
  <si>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</si>
  <si>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</si>
  <si>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</si>
  <si>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</si>
  <si>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</si>
  <si>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</si>
  <si>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</si>
  <si>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</si>
  <si>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</si>
  <si>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</si>
  <si>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</si>
  <si>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</si>
  <si>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</si>
  <si>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</si>
  <si>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</si>
  <si>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</si>
  <si>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</si>
  <si>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</si>
  <si>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</si>
  <si>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</si>
  <si>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</si>
  <si>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</si>
  <si>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</si>
  <si>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</si>
  <si>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</si>
  <si>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</si>
  <si>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</si>
  <si>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</si>
  <si>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</si>
  <si>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</si>
  <si>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</si>
  <si>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</si>
  <si>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</si>
  <si>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</si>
  <si>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</si>
  <si>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</si>
  <si>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</si>
  <si>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</si>
  <si>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</si>
  <si>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</si>
  <si>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</si>
  <si>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</si>
  <si>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</si>
  <si>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</si>
  <si>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</si>
  <si>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</si>
  <si>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</si>
  <si>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</si>
  <si>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</si>
  <si>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</si>
  <si>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</si>
  <si>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</si>
  <si>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</si>
  <si>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</si>
  <si>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</si>
  <si>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</si>
  <si>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</si>
  <si>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</si>
  <si>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</si>
  <si>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</si>
  <si>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</si>
  <si>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</si>
  <si>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</si>
  <si>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</si>
  <si>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</si>
  <si>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</si>
  <si>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</si>
  <si>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</si>
  <si>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</si>
  <si>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</si>
  <si>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</si>
  <si>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</si>
  <si>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</si>
  <si>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</si>
  <si>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</si>
  <si>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</si>
  <si>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</si>
  <si>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</si>
  <si>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</si>
  <si>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</si>
  <si>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</si>
  <si>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</si>
  <si>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</si>
  <si>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</si>
  <si>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</si>
  <si>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</si>
  <si>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</si>
  <si>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</si>
  <si>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</si>
  <si>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</si>
  <si>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</si>
  <si>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</si>
  <si>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</si>
  <si>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</si>
  <si>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</si>
  <si>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</si>
  <si>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</si>
  <si>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</si>
  <si>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</si>
  <si>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</si>
  <si>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</si>
  <si>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</si>
  <si>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</si>
  <si>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</si>
  <si>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</si>
  <si>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</si>
  <si>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</si>
  <si>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</si>
  <si>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</si>
  <si>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</si>
  <si>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</si>
  <si>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</si>
  <si>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</si>
  <si>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</si>
  <si>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</si>
  <si>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</si>
  <si>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</si>
  <si>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</si>
  <si>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</si>
  <si>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</si>
  <si>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</si>
  <si>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</si>
  <si>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</si>
  <si>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</si>
  <si>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</si>
  <si>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</si>
  <si>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</si>
  <si>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</si>
  <si>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</si>
  <si>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</si>
  <si>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</si>
  <si>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</si>
  <si>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</si>
  <si>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</si>
  <si>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</si>
  <si>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</si>
  <si>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</si>
  <si>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</si>
  <si>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</si>
  <si>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</si>
  <si>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</si>
  <si>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</si>
  <si>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</si>
  <si>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</si>
  <si>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</si>
  <si>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</si>
  <si>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</si>
  <si>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</si>
  <si>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</si>
  <si>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</si>
  <si>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</si>
  <si>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</si>
  <si>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</si>
  <si>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</si>
  <si>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</si>
  <si>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</si>
  <si>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</si>
  <si>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</si>
  <si>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</si>
  <si>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</si>
  <si>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</si>
  <si>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</si>
  <si>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</si>
  <si>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</si>
  <si>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</si>
  <si>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</si>
  <si>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</si>
  <si>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</si>
  <si>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</si>
  <si>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</si>
  <si>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</si>
  <si>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</si>
  <si>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</si>
  <si>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</si>
  <si>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</si>
  <si>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</si>
  <si>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</si>
  <si>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</si>
  <si>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</si>
  <si>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</si>
  <si>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</si>
  <si>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</si>
  <si>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</si>
  <si>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</si>
  <si>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</si>
  <si>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</si>
  <si>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</si>
  <si>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</si>
  <si>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</si>
  <si>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</si>
  <si>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</si>
  <si>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</si>
  <si>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</si>
  <si>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</si>
  <si>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</si>
  <si>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</si>
  <si>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</si>
  <si>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</si>
  <si>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</si>
  <si>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</si>
  <si>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</si>
  <si>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</si>
  <si>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</si>
  <si>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</si>
  <si>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</si>
  <si>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</si>
  <si>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</si>
  <si>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</si>
  <si>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</si>
  <si>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</si>
  <si>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</si>
  <si>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</si>
  <si>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</si>
  <si>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</si>
  <si>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</si>
  <si>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</si>
  <si>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</si>
  <si>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</si>
  <si>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</si>
  <si>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</si>
  <si>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</si>
  <si>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</si>
  <si>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</si>
  <si>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</si>
  <si>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</si>
  <si>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</si>
  <si>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</si>
  <si>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</si>
  <si>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</si>
  <si>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</si>
  <si>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</si>
  <si>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</si>
  <si>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</si>
  <si>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</si>
  <si>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</si>
  <si>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</si>
  <si>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</si>
  <si>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</si>
  <si>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</si>
  <si>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</si>
  <si>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</si>
  <si>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</si>
  <si>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</si>
  <si>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</si>
  <si>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</si>
  <si>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</si>
  <si>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</si>
  <si>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</si>
  <si>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</si>
  <si>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</si>
  <si>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</si>
  <si>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</si>
  <si>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</si>
  <si>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</si>
  <si>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</si>
  <si>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</si>
  <si>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</si>
  <si>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</si>
  <si>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</si>
  <si>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</si>
  <si>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</si>
  <si>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</si>
  <si>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</si>
  <si>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</si>
  <si>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</si>
  <si>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</si>
  <si>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</si>
  <si>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</si>
  <si>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</si>
  <si>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</si>
  <si>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</si>
  <si>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</si>
  <si>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</si>
  <si>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</si>
  <si>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</si>
  <si>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</si>
  <si>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</si>
  <si>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</si>
  <si>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</si>
  <si>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</si>
  <si>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</si>
  <si>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</si>
  <si>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</si>
  <si>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</si>
  <si>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</si>
  <si>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</si>
  <si>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</si>
  <si>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</si>
  <si>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</si>
  <si>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</si>
  <si>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</si>
  <si>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</si>
  <si>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</si>
  <si>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</si>
  <si>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</si>
  <si>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</si>
  <si>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</si>
  <si>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</si>
  <si>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</si>
  <si>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</si>
  <si>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</si>
  <si>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</si>
  <si>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</si>
  <si>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</si>
  <si>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</si>
  <si>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</si>
  <si>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</si>
  <si>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</si>
  <si>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</si>
  <si>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</si>
  <si>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</si>
  <si>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</si>
  <si>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</si>
  <si>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</si>
  <si>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</si>
  <si>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</si>
  <si>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</si>
  <si>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</si>
  <si>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</si>
  <si>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</si>
  <si>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</si>
  <si>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</si>
  <si>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</si>
  <si>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</si>
  <si>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</si>
  <si>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</si>
  <si>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</si>
  <si>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</si>
  <si>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</si>
  <si>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</si>
  <si>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</si>
  <si>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</si>
  <si>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</si>
  <si>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</si>
  <si>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</si>
  <si>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</si>
  <si>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</si>
  <si>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</si>
  <si>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</si>
  <si>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</si>
  <si>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</si>
  <si>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</si>
  <si>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</si>
  <si>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</si>
  <si>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</si>
  <si>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</si>
  <si>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</si>
  <si>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</si>
  <si>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</si>
  <si>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</si>
  <si>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</si>
  <si>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</si>
  <si>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</si>
  <si>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</si>
  <si>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</si>
  <si>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</si>
  <si>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</si>
  <si>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</si>
  <si>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</si>
  <si>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</si>
  <si>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</si>
  <si>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</si>
  <si>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</si>
  <si>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</si>
  <si>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</si>
  <si>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</si>
  <si>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</si>
  <si>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</si>
  <si>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</si>
  <si>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</si>
  <si>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</si>
  <si>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</si>
  <si>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</si>
  <si>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</si>
  <si>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</si>
  <si>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</si>
  <si>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</si>
  <si>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</si>
  <si>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</si>
  <si>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</si>
  <si>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</si>
  <si>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</si>
  <si>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</si>
  <si>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</si>
  <si>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</si>
  <si>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</si>
  <si>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</si>
  <si>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</si>
  <si>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</si>
  <si>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</si>
  <si>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</si>
  <si>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</si>
  <si>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</si>
  <si>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</si>
  <si>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</si>
  <si>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</si>
  <si>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</si>
  <si>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</si>
  <si>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</si>
  <si>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</si>
  <si>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</si>
  <si>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</si>
  <si>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</si>
  <si>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</si>
  <si>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</si>
  <si>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</si>
  <si>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</si>
  <si>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</si>
  <si>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</si>
  <si>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</si>
  <si>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</si>
  <si>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</si>
  <si>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</si>
  <si>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</si>
  <si>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</si>
  <si>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</si>
  <si>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</si>
  <si>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</si>
  <si>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</si>
  <si>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</si>
  <si>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</si>
  <si>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</si>
  <si>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</si>
  <si>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</si>
  <si>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</si>
  <si>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</si>
  <si>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</si>
  <si>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</si>
  <si>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</si>
  <si>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</si>
  <si>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</si>
  <si>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</si>
  <si>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</si>
  <si>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</si>
  <si>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</si>
  <si>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</si>
  <si>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</si>
  <si>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</si>
  <si>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</si>
  <si>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</si>
  <si>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</si>
  <si>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</si>
  <si>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</si>
  <si>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</si>
  <si>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</si>
  <si>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</si>
  <si>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</si>
  <si>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</si>
  <si>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</si>
  <si>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</si>
  <si>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</si>
  <si>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</si>
  <si>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</si>
  <si>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</si>
  <si>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</si>
  <si>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</si>
  <si>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</si>
  <si>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</si>
  <si>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</si>
  <si>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</si>
  <si>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</si>
  <si>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</si>
  <si>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</si>
  <si>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</si>
  <si>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</si>
  <si>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</si>
  <si>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</si>
  <si>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</si>
  <si>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</si>
  <si>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</si>
  <si>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</si>
  <si>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</si>
  <si>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</si>
  <si>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</si>
  <si>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</si>
  <si>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</si>
  <si>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</si>
  <si>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</si>
  <si>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</si>
  <si>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</si>
  <si>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</si>
  <si>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</si>
  <si>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</si>
  <si>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</si>
  <si>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</si>
  <si>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</si>
  <si>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</si>
  <si>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</si>
  <si>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</si>
  <si>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</si>
  <si>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</si>
  <si>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</si>
  <si>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</si>
  <si>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</si>
  <si>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</si>
  <si>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</si>
  <si>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</si>
  <si>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</si>
  <si>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</si>
  <si>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</si>
  <si>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</si>
  <si>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</si>
  <si>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</si>
  <si>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</si>
  <si>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</si>
  <si>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</si>
  <si>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</si>
  <si>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</si>
  <si>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</si>
  <si>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</si>
  <si>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</si>
  <si>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</si>
  <si>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</si>
  <si>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</si>
  <si>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</si>
  <si>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</si>
  <si>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</si>
  <si>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</si>
  <si>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</si>
  <si>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</si>
  <si>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</si>
  <si>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</si>
  <si>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</si>
  <si>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</si>
  <si>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</si>
  <si>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</si>
  <si>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</si>
  <si>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</si>
  <si>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</si>
  <si>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</si>
  <si>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</si>
  <si>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</si>
  <si>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</si>
  <si>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</si>
  <si>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</si>
  <si>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</si>
  <si>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</si>
  <si>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</si>
  <si>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</si>
  <si>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</si>
  <si>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</si>
  <si>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</si>
  <si>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</si>
  <si>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</si>
  <si>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</si>
  <si>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</si>
  <si>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</si>
  <si>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</si>
  <si>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</si>
  <si>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</si>
  <si>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</si>
  <si>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</si>
  <si>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</si>
  <si>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</si>
  <si>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</si>
  <si>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</si>
  <si>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</si>
  <si>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</si>
  <si>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</si>
  <si>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</si>
  <si>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</si>
  <si>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</si>
  <si>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</si>
  <si>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</si>
  <si>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</si>
  <si>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</si>
  <si>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</si>
  <si>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</si>
  <si>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</si>
  <si>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</si>
  <si>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</si>
  <si>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</si>
  <si>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</si>
  <si>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</si>
  <si>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</si>
  <si>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</si>
  <si>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</si>
  <si>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</si>
  <si>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</si>
  <si>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</si>
  <si>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</si>
  <si>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</si>
  <si>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</si>
  <si>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</si>
  <si>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</si>
  <si>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</si>
  <si>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</si>
  <si>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</si>
  <si>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</si>
  <si>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</si>
  <si>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</si>
  <si>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</si>
  <si>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</si>
  <si>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</si>
  <si>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</si>
  <si>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</si>
  <si>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</si>
  <si>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</si>
  <si>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</si>
  <si>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</si>
  <si>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</si>
  <si>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</si>
  <si>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</si>
  <si>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</si>
  <si>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</si>
  <si>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</si>
  <si>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</si>
  <si>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</si>
  <si>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</si>
  <si>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</si>
  <si>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</si>
  <si>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</si>
  <si>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</si>
  <si>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</si>
  <si>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</si>
  <si>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</si>
  <si>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</si>
  <si>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</si>
  <si>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</si>
  <si>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</si>
  <si>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</si>
  <si>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</si>
  <si>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</si>
  <si>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</si>
  <si>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</si>
  <si>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</si>
  <si>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</si>
  <si>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</si>
  <si>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</si>
  <si>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</si>
  <si>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</si>
  <si>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</si>
  <si>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</si>
  <si>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</si>
  <si>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</si>
  <si>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</si>
  <si>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</si>
  <si>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</si>
  <si>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</si>
  <si>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</si>
  <si>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</si>
  <si>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</si>
  <si>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</si>
  <si>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</si>
  <si>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</si>
  <si>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</si>
  <si>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</si>
  <si>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</si>
  <si>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</si>
  <si>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</si>
  <si>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</si>
  <si>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</si>
  <si>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</si>
  <si>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</si>
  <si>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</si>
  <si>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</si>
  <si>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</si>
  <si>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</si>
  <si>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</si>
  <si>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</si>
  <si>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</si>
  <si>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</si>
  <si>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</si>
  <si>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</si>
  <si>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</si>
  <si>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</si>
  <si>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</si>
  <si>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</si>
  <si>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</si>
  <si>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</si>
  <si>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</si>
  <si>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</si>
  <si>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</si>
  <si>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</si>
  <si>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</si>
  <si>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</si>
  <si>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</si>
  <si>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</si>
  <si>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</si>
  <si>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</si>
  <si>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</si>
  <si>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</si>
  <si>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</si>
  <si>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</si>
  <si>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</si>
  <si>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</si>
  <si>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</si>
  <si>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</si>
  <si>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</si>
  <si>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</si>
  <si>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</si>
  <si>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</si>
  <si>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</si>
  <si>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</si>
  <si>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</si>
  <si>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</si>
  <si>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</si>
  <si>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</si>
  <si>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</si>
  <si>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</si>
  <si>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</si>
  <si>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</si>
  <si>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</si>
  <si>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</si>
  <si>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</si>
  <si>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</si>
  <si>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</si>
  <si>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</si>
  <si>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</si>
  <si>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</si>
  <si>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</si>
  <si>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</si>
  <si>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</si>
  <si>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</si>
  <si>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</si>
  <si>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</si>
  <si>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</si>
  <si>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</si>
  <si>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</si>
  <si>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</si>
  <si>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</si>
  <si>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</si>
  <si>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</si>
  <si>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</si>
  <si>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</si>
  <si>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</si>
  <si>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</si>
  <si>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</si>
  <si>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</si>
  <si>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</si>
  <si>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</si>
  <si>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</si>
  <si>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</si>
  <si>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</si>
  <si>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</si>
  <si>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</si>
  <si>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</si>
  <si>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</si>
  <si>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</si>
  <si>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</si>
  <si>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</si>
  <si>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</si>
  <si>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</si>
  <si>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</si>
  <si>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</si>
  <si>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</si>
  <si>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</si>
  <si>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</si>
  <si>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</si>
  <si>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</si>
  <si>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</si>
  <si>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</si>
  <si>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</si>
  <si>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</si>
  <si>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</si>
  <si>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</si>
  <si>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</si>
  <si>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</si>
  <si>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</si>
  <si>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</si>
  <si>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</si>
  <si>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</si>
  <si>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</si>
  <si>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</si>
  <si>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</si>
  <si>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</si>
  <si>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</si>
  <si>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</si>
  <si>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</si>
  <si>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</si>
  <si>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</si>
  <si>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</si>
  <si>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</si>
  <si>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</si>
  <si>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</si>
  <si>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</si>
  <si>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</si>
  <si>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</si>
  <si>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</si>
  <si>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</si>
  <si>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</si>
  <si>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</si>
  <si>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</si>
  <si>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</si>
  <si>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</si>
  <si>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</si>
  <si>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</si>
  <si>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</si>
  <si>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</si>
  <si>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</si>
  <si>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</si>
  <si>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</si>
  <si>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</si>
  <si>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</si>
  <si>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</si>
  <si>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</si>
  <si>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</si>
  <si>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</si>
  <si>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</si>
  <si>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</si>
  <si>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</si>
  <si>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</si>
  <si>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</si>
  <si>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</si>
  <si>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</si>
  <si>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</si>
  <si>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</si>
  <si>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</si>
  <si>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</si>
  <si>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</si>
  <si>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</si>
  <si>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</si>
  <si>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</si>
  <si>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</si>
  <si>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</si>
  <si>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</si>
  <si>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</si>
  <si>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</si>
  <si>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</si>
  <si>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</si>
  <si>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</si>
  <si>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</si>
  <si>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</si>
  <si>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</si>
  <si>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</si>
  <si>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</si>
  <si>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</si>
  <si>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</si>
  <si>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</si>
  <si>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</si>
  <si>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</si>
  <si>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</si>
  <si>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</si>
  <si>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</si>
  <si>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</si>
  <si>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</si>
  <si>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</si>
  <si>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</si>
  <si>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</si>
  <si>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</si>
  <si>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</si>
  <si>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</si>
  <si>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</si>
  <si>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</si>
  <si>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</si>
  <si>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</si>
  <si>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</si>
  <si>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</si>
  <si>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</si>
  <si>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</si>
  <si>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</si>
  <si>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</si>
  <si>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</si>
  <si>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</si>
  <si>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</si>
  <si>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</si>
  <si>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</si>
  <si>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</si>
  <si>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</si>
  <si>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</si>
  <si>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</si>
  <si>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</si>
  <si>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</si>
  <si>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</si>
  <si>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</si>
  <si>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</si>
  <si>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</si>
  <si>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</si>
  <si>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</si>
  <si>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</si>
  <si>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</si>
  <si>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</si>
  <si>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</si>
  <si>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</si>
  <si>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</si>
  <si>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</si>
  <si>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</si>
  <si>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</si>
  <si>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</si>
  <si>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</si>
  <si>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</si>
  <si>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</si>
  <si>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</si>
  <si>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</si>
  <si>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</si>
  <si>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</si>
  <si>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</si>
  <si>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</si>
  <si>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</si>
  <si>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</si>
  <si>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</si>
  <si>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</si>
  <si>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</si>
  <si>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</si>
  <si>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</si>
  <si>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</si>
  <si>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</si>
  <si>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</si>
  <si>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</si>
  <si>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</si>
  <si>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</si>
  <si>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</si>
  <si>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</si>
  <si>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</si>
  <si>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</si>
  <si>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</si>
  <si>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</si>
  <si>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</si>
  <si>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</si>
  <si>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</si>
  <si>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</si>
  <si>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</si>
  <si>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</si>
  <si>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</si>
  <si>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</si>
  <si>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</si>
  <si>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</si>
  <si>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</si>
  <si>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</si>
  <si>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</si>
  <si>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</si>
  <si>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</si>
  <si>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</si>
  <si>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</si>
  <si>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</si>
  <si>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</si>
  <si>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</si>
  <si>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</si>
  <si>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</si>
  <si>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</si>
  <si>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</si>
  <si>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</si>
  <si>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</si>
  <si>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</si>
  <si>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</si>
  <si>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</si>
  <si>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</si>
  <si>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</si>
  <si>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</si>
  <si>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</si>
  <si>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</si>
  <si>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</si>
  <si>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</si>
  <si>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</si>
  <si>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</si>
  <si>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</si>
  <si>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</si>
  <si>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</si>
  <si>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</si>
  <si>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</si>
  <si>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</si>
  <si>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</si>
  <si>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</si>
  <si>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</si>
  <si>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</si>
  <si>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</si>
  <si>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</si>
  <si>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</si>
  <si>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</si>
  <si>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</si>
  <si>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</si>
  <si>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</si>
  <si>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</si>
  <si>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</si>
  <si>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</si>
  <si>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</si>
  <si>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</si>
  <si>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</si>
  <si>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</si>
  <si>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</si>
  <si>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</si>
  <si>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</si>
  <si>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</si>
  <si>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</si>
  <si>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</si>
  <si>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</si>
  <si>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</si>
  <si>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</si>
  <si>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</si>
  <si>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</si>
  <si>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</si>
  <si>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</si>
  <si>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</si>
  <si>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</si>
  <si>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</si>
  <si>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</si>
  <si>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</si>
  <si>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</si>
  <si>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</si>
  <si>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</si>
  <si>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</si>
  <si>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</si>
  <si>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</si>
  <si>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</si>
  <si>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</si>
  <si>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</si>
  <si>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</si>
  <si>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</si>
  <si>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</si>
  <si>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</si>
  <si>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</si>
  <si>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</si>
  <si>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</si>
  <si>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</si>
  <si>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</si>
  <si>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</si>
  <si>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</si>
  <si>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</si>
  <si>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</si>
  <si>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</si>
  <si>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</si>
  <si>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</si>
  <si>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</si>
  <si>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</si>
  <si>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</si>
  <si>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</si>
  <si>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</si>
  <si>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</si>
  <si>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</si>
  <si>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</si>
  <si>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</si>
  <si>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</si>
  <si>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</si>
  <si>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</si>
  <si>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</si>
  <si>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</si>
  <si>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</si>
  <si>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</si>
  <si>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</si>
  <si>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</si>
  <si>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</si>
  <si>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</si>
  <si>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</si>
  <si>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</si>
  <si>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</si>
  <si>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</si>
  <si>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</si>
  <si>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</si>
  <si>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</si>
  <si>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</si>
  <si>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</si>
  <si>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</si>
  <si>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</si>
  <si>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</si>
  <si>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</si>
  <si>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</si>
  <si>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</si>
  <si>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</si>
  <si>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</si>
  <si>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</si>
  <si>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</si>
  <si>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</si>
  <si>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</si>
  <si>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</si>
  <si>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</si>
  <si>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</si>
  <si>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</si>
  <si>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</si>
  <si>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</si>
  <si>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</si>
  <si>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</si>
  <si>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</si>
  <si>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</si>
  <si>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</si>
  <si>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</si>
  <si>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</si>
  <si>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</si>
  <si>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</si>
  <si>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</si>
  <si>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</si>
  <si>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</si>
  <si>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</si>
  <si>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</si>
  <si>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</si>
  <si>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</si>
  <si>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</si>
  <si>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</si>
  <si>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</si>
  <si>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</si>
  <si>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</si>
  <si>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</si>
  <si>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</si>
  <si>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</si>
  <si>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</si>
  <si>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</si>
  <si>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</si>
  <si>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</si>
  <si>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</si>
  <si>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</si>
  <si>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</si>
  <si>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</si>
  <si>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</si>
  <si>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</si>
  <si>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</si>
  <si>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</si>
  <si>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</si>
  <si>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</si>
  <si>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</si>
  <si>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</si>
  <si>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</si>
  <si>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</si>
  <si>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</si>
  <si>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</si>
  <si>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</si>
  <si>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</si>
  <si>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</si>
  <si>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</si>
  <si>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</si>
  <si>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</si>
  <si>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</si>
  <si>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</si>
  <si>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</si>
  <si>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</si>
  <si>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</si>
  <si>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</si>
  <si>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</si>
  <si>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</si>
  <si>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</si>
  <si>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</si>
  <si>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</si>
  <si>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</si>
  <si>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</si>
  <si>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</si>
  <si>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</si>
  <si>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</si>
  <si>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</si>
  <si>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</si>
  <si>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</si>
  <si>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</si>
  <si>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</si>
  <si>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</si>
  <si>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</si>
  <si>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</si>
  <si>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</si>
  <si>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</si>
  <si>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</si>
  <si>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</si>
  <si>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</si>
  <si>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</si>
  <si>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</si>
  <si>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</si>
  <si>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</si>
  <si>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</si>
  <si>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</si>
  <si>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</si>
  <si>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</si>
  <si>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</si>
  <si>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</si>
  <si>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</si>
  <si>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</si>
  <si>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</si>
  <si>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</si>
  <si>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</si>
  <si>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</si>
  <si>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</si>
  <si>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</si>
  <si>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</si>
  <si>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</si>
  <si>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</si>
  <si>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</si>
  <si>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</si>
  <si>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</si>
  <si>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</si>
  <si>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</si>
  <si>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</si>
  <si>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</si>
  <si>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</si>
  <si>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</si>
  <si>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</si>
  <si>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</si>
  <si>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</si>
  <si>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</si>
  <si>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</si>
  <si>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</si>
  <si>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</si>
  <si>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</si>
  <si>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</si>
  <si>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</si>
  <si>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</si>
  <si>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</si>
  <si>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</si>
  <si>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</si>
  <si>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</si>
  <si>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</si>
  <si>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</si>
  <si>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</si>
  <si>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</si>
  <si>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</si>
  <si>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</si>
  <si>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</si>
  <si>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</si>
  <si>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</si>
  <si>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</si>
  <si>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</si>
  <si>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</si>
  <si>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</si>
  <si>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</si>
  <si>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</si>
  <si>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</si>
  <si>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</si>
  <si>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</si>
  <si>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</si>
  <si>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</si>
  <si>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</si>
  <si>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</si>
  <si>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</si>
  <si>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</si>
  <si>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</si>
  <si>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</si>
  <si>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</si>
  <si>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</si>
  <si>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</si>
  <si>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</si>
  <si>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</si>
  <si>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</si>
  <si>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</si>
  <si>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</si>
  <si>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</si>
  <si>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</si>
  <si>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</si>
  <si>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</si>
  <si>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</si>
  <si>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</si>
  <si>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</si>
  <si>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</si>
  <si>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</si>
  <si>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</si>
  <si>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</si>
  <si>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</si>
  <si>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</si>
  <si>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</si>
  <si>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</si>
  <si>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</si>
  <si>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</si>
  <si>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</si>
  <si>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</si>
  <si>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</si>
  <si>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</si>
  <si>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</si>
  <si>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</si>
  <si>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</si>
  <si>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</si>
  <si>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</si>
  <si>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</si>
  <si>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</si>
  <si>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</si>
  <si>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</si>
  <si>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</si>
  <si>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</si>
  <si>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</si>
  <si>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</si>
  <si>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</si>
  <si>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</si>
  <si>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</si>
  <si>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</si>
  <si>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</si>
  <si>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</si>
  <si>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</si>
  <si>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</si>
  <si>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</si>
  <si>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</si>
  <si>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</si>
  <si>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</si>
  <si>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</si>
  <si>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</si>
  <si>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</si>
  <si>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</si>
  <si>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</si>
  <si>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</si>
  <si>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</si>
  <si>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</si>
  <si>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</si>
  <si>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</si>
  <si>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</si>
  <si>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</si>
  <si>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</si>
  <si>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</si>
  <si>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</si>
  <si>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</si>
  <si>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</si>
  <si>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</si>
  <si>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</si>
  <si>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</si>
  <si>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</si>
  <si>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</si>
  <si>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</si>
  <si>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</si>
  <si>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</si>
  <si>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</si>
  <si>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</si>
  <si>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</si>
  <si>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</si>
  <si>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</si>
  <si>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</si>
  <si>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</si>
  <si>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</si>
  <si>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</si>
  <si>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</si>
  <si>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</si>
  <si>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</si>
  <si>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</si>
  <si>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</si>
  <si>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</si>
  <si>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</si>
  <si>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</si>
  <si>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</si>
  <si>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</si>
  <si>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</si>
  <si>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</si>
  <si>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</si>
  <si>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</si>
  <si>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</si>
  <si>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</si>
  <si>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</si>
  <si>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</si>
  <si>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</si>
  <si>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</si>
  <si>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</si>
  <si>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</si>
  <si>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</si>
  <si>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</si>
  <si>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</si>
  <si>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</si>
  <si>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</si>
  <si>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</si>
  <si>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</si>
  <si>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</si>
  <si>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</si>
  <si>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</si>
  <si>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</si>
  <si>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</si>
  <si>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</si>
  <si>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</si>
  <si>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</si>
  <si>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</si>
  <si>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</si>
  <si>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</si>
  <si>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</si>
  <si>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</si>
  <si>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</si>
  <si>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</si>
  <si>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</si>
  <si>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</si>
  <si>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</si>
  <si>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</si>
  <si>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</si>
  <si>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</si>
  <si>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</si>
  <si>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</si>
  <si>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</si>
  <si>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</si>
  <si>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</si>
  <si>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</si>
  <si>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</si>
  <si>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</si>
  <si>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</si>
  <si>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</si>
  <si>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</si>
  <si>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</si>
  <si>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</si>
  <si>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</si>
  <si>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</si>
  <si>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</si>
  <si>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</si>
  <si>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</si>
  <si>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</si>
  <si>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</si>
  <si>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</si>
  <si>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</si>
  <si>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</si>
  <si>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</si>
  <si>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</si>
  <si>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</si>
  <si>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</si>
  <si>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</si>
  <si>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</si>
  <si>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</si>
  <si>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</si>
  <si>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</si>
  <si>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</si>
  <si>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</si>
  <si>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</si>
  <si>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</si>
  <si>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</si>
  <si>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</si>
  <si>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</si>
  <si>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</si>
  <si>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</si>
  <si>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</si>
  <si>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</si>
  <si>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</si>
  <si>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</si>
  <si>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</si>
  <si>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</si>
  <si>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</si>
  <si>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</si>
  <si>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</si>
  <si>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</si>
  <si>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</si>
  <si>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</si>
  <si>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</si>
  <si>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</si>
  <si>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</si>
  <si>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</si>
  <si>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</si>
  <si>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</si>
  <si>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</si>
  <si>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</si>
  <si>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</si>
  <si>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</si>
  <si>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</si>
  <si>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</si>
  <si>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</si>
  <si>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</si>
  <si>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</si>
  <si>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</si>
  <si>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</si>
  <si>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</si>
  <si>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</si>
  <si>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</si>
  <si>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</si>
  <si>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</si>
  <si>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</si>
  <si>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</si>
  <si>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</si>
  <si>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</si>
  <si>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</si>
  <si>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</si>
  <si>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</si>
  <si>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</si>
  <si>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</si>
  <si>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</si>
  <si>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</si>
  <si>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</si>
  <si>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</si>
  <si>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</si>
  <si>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</si>
  <si>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</si>
  <si>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</si>
  <si>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</si>
  <si>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</si>
  <si>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</si>
  <si>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</si>
  <si>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</si>
  <si>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</si>
  <si>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</si>
  <si>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</si>
  <si>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</si>
  <si>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</si>
  <si>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</si>
  <si>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</si>
  <si>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</si>
  <si>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</si>
  <si>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</si>
  <si>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</si>
  <si>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</si>
  <si>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</si>
  <si>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</si>
  <si>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</si>
  <si>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</si>
  <si>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</si>
  <si>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</si>
  <si>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</si>
  <si>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</si>
  <si>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</si>
  <si>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</si>
  <si>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</si>
  <si>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</si>
  <si>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</si>
  <si>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</si>
  <si>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</si>
  <si>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</si>
  <si>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</si>
  <si>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</si>
  <si>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</si>
  <si>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</si>
  <si>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</si>
  <si>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</si>
  <si>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</si>
  <si>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</si>
  <si>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</si>
  <si>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</si>
  <si>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</si>
  <si>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</si>
  <si>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</si>
  <si>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</si>
  <si>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</si>
  <si>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</si>
  <si>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</si>
  <si>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</si>
  <si>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</si>
  <si>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</si>
  <si>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</si>
  <si>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</si>
  <si>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</si>
  <si>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</si>
  <si>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</si>
  <si>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</si>
  <si>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</si>
  <si>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</si>
  <si>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</si>
  <si>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</si>
  <si>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</si>
  <si>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</si>
  <si>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</si>
  <si>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</si>
  <si>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</si>
  <si>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</si>
  <si>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</si>
  <si>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</si>
  <si>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</si>
  <si>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</si>
  <si>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</si>
  <si>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</si>
  <si>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</si>
  <si>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</si>
  <si>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</si>
  <si>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</si>
  <si>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</si>
  <si>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</si>
  <si>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</si>
  <si>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</si>
  <si>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</si>
  <si>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</si>
  <si>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</si>
  <si>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</si>
  <si>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</si>
  <si>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</si>
  <si>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</si>
  <si>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</si>
  <si>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</si>
  <si>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</si>
  <si>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</si>
  <si>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</si>
  <si>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</si>
  <si>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</si>
  <si>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</si>
  <si>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</si>
  <si>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</si>
  <si>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</si>
  <si>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</si>
  <si>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</si>
  <si>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</si>
  <si>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</si>
  <si>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</si>
  <si>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</si>
  <si>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</si>
  <si>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</si>
  <si>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</si>
  <si>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</si>
  <si>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</si>
  <si>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</si>
  <si>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</si>
  <si>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</si>
  <si>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</si>
  <si>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</si>
  <si>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</si>
  <si>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</si>
  <si>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</si>
  <si>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</si>
  <si>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</si>
  <si>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</si>
  <si>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</si>
  <si>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</si>
  <si>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</si>
  <si>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</si>
  <si>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</si>
  <si>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</si>
  <si>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</si>
  <si>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</si>
  <si>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</si>
  <si>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</si>
  <si>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</si>
  <si>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</si>
  <si>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</si>
  <si>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</si>
  <si>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</si>
  <si>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</si>
  <si>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</si>
  <si>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</si>
  <si>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</si>
  <si>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</si>
  <si>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</si>
  <si>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</si>
  <si>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</si>
  <si>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</si>
  <si>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</si>
  <si>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</si>
  <si>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</si>
  <si>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</si>
  <si>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</si>
  <si>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</si>
  <si>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</si>
  <si>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</si>
  <si>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</si>
  <si>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</si>
  <si>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</si>
  <si>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</si>
  <si>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</si>
  <si>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</si>
  <si>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</si>
  <si>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</si>
  <si>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</si>
  <si>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</si>
  <si>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</si>
  <si>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</si>
  <si>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</si>
  <si>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</si>
  <si>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</si>
  <si>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</si>
  <si>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</si>
  <si>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</si>
  <si>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</si>
  <si>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</si>
  <si>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</si>
  <si>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</si>
  <si>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</si>
  <si>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</si>
  <si>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</si>
  <si>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</si>
  <si>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</si>
  <si>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</si>
  <si>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</si>
  <si>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</si>
  <si>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</si>
  <si>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</si>
  <si>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</si>
  <si>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</si>
  <si>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</si>
  <si>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</si>
  <si>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</si>
  <si>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</si>
  <si>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</si>
  <si>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</si>
  <si>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</si>
  <si>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</si>
  <si>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</si>
  <si>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</si>
  <si>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</si>
  <si>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</si>
  <si>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</si>
  <si>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</si>
  <si>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</si>
  <si>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</si>
  <si>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</si>
  <si>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</si>
  <si>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</si>
  <si>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</si>
  <si>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</si>
  <si>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</si>
  <si>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</si>
  <si>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</si>
  <si>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</si>
  <si>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</si>
  <si>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</si>
  <si>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</si>
  <si>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</si>
  <si>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</si>
  <si>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</si>
  <si>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</si>
  <si>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</si>
  <si>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</si>
  <si>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</si>
  <si>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</si>
  <si>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</si>
  <si>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</si>
  <si>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</si>
  <si>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</si>
  <si>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</si>
  <si>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</si>
  <si>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</si>
  <si>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</si>
  <si>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</si>
  <si>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</si>
  <si>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</si>
  <si>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</si>
  <si>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</si>
  <si>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</si>
  <si>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</si>
  <si>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</si>
  <si>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</si>
  <si>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</si>
  <si>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</si>
  <si>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</si>
  <si>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</si>
  <si>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</si>
  <si>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</si>
  <si>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</si>
  <si>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</si>
  <si>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</si>
  <si>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</si>
  <si>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</si>
  <si>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</si>
  <si>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</si>
  <si>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</si>
  <si>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</si>
  <si>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</si>
  <si>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</si>
  <si>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</si>
  <si>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</si>
  <si>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</si>
  <si>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</si>
  <si>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</si>
  <si>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</si>
  <si>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</si>
  <si>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</si>
  <si>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</si>
  <si>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</si>
  <si>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</si>
  <si>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</si>
  <si>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</si>
  <si>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</si>
  <si>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</si>
  <si>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</si>
  <si>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</si>
  <si>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</si>
  <si>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</si>
  <si>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</si>
  <si>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</si>
  <si>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</si>
  <si>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</si>
  <si>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</si>
  <si>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</si>
  <si>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</si>
  <si>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</si>
  <si>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</si>
  <si>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</si>
  <si>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</si>
  <si>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</si>
  <si>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</si>
  <si>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</si>
  <si>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</si>
  <si>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</si>
  <si>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</si>
  <si>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</si>
  <si>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</si>
  <si>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</si>
  <si>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</si>
  <si>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</si>
  <si>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</si>
  <si>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</si>
  <si>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</si>
  <si>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</si>
  <si>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</si>
  <si>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</si>
  <si>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</si>
  <si>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</si>
  <si>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</si>
  <si>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</si>
  <si>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</si>
  <si>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</si>
  <si>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</si>
  <si>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</si>
  <si>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</si>
  <si>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</si>
  <si>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</si>
  <si>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</si>
  <si>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</si>
  <si>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</si>
  <si>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</si>
  <si>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</si>
  <si>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</si>
  <si>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</si>
  <si>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</si>
  <si>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</si>
  <si>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</si>
  <si>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</si>
  <si>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</si>
  <si>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</si>
  <si>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</si>
  <si>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</si>
  <si>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</si>
  <si>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</si>
  <si>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</si>
  <si>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</si>
  <si>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</si>
  <si>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</si>
  <si>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</si>
  <si>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</si>
  <si>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</si>
  <si>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</si>
  <si>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</si>
  <si>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</si>
  <si>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</si>
  <si>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</si>
  <si>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</si>
  <si>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</si>
  <si>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</si>
  <si>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</si>
  <si>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</si>
  <si>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</si>
  <si>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</si>
  <si>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</si>
  <si>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</si>
  <si>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</si>
  <si>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</si>
  <si>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</si>
  <si>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</si>
  <si>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</si>
  <si>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</si>
  <si>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</si>
  <si>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</si>
  <si>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</si>
  <si>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</si>
  <si>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</si>
  <si>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</si>
  <si>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</si>
  <si>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</si>
  <si>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</si>
  <si>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</si>
  <si>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</si>
  <si>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</si>
  <si>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</si>
  <si>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</si>
  <si>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</si>
  <si>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</si>
  <si>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</si>
  <si>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</si>
  <si>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</si>
  <si>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</si>
  <si>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</si>
  <si>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</si>
  <si>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</si>
  <si>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</si>
  <si>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</si>
  <si>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</si>
  <si>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</si>
  <si>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</si>
  <si>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</si>
  <si>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</si>
  <si>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</si>
  <si>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</si>
  <si>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</si>
  <si>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</si>
  <si>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</si>
  <si>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</si>
  <si>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</si>
  <si>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</si>
  <si>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</si>
  <si>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</si>
  <si>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</si>
  <si>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</si>
  <si>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</si>
  <si>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</si>
  <si>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</si>
  <si>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</si>
  <si>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</si>
  <si>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</si>
  <si>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</si>
  <si>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</si>
  <si>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</si>
  <si>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</si>
  <si>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</si>
  <si>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</si>
  <si>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</si>
  <si>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</si>
  <si>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</si>
  <si>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</si>
  <si>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</si>
  <si>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</si>
  <si>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</si>
  <si>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</si>
  <si>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</si>
  <si>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</si>
  <si>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</si>
  <si>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</si>
  <si>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</si>
  <si>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</si>
  <si>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</si>
  <si>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</si>
  <si>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</si>
  <si>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</si>
  <si>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</si>
  <si>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</si>
  <si>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</si>
  <si>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</si>
  <si>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</si>
  <si>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</si>
  <si>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</si>
  <si>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</si>
  <si>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</si>
  <si>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</si>
  <si>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</si>
  <si>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</si>
  <si>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</si>
  <si>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</si>
  <si>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</si>
  <si>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</si>
  <si>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</si>
  <si>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</si>
  <si>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</si>
  <si>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</si>
  <si>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</si>
  <si>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</si>
  <si>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</si>
  <si>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</si>
  <si>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</si>
  <si>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</si>
  <si>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</si>
  <si>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</si>
  <si>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</si>
  <si>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</si>
  <si>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</si>
  <si>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</si>
  <si>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</si>
  <si>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</si>
  <si>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</si>
  <si>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</si>
  <si>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</si>
  <si>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</si>
  <si>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</si>
  <si>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</si>
  <si>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</si>
  <si>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</si>
  <si>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</si>
  <si>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</si>
  <si>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</si>
  <si>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</si>
  <si>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</si>
  <si>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</si>
  <si>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</si>
  <si>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</si>
  <si>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</si>
  <si>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</si>
  <si>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</si>
  <si>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</si>
  <si>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</si>
  <si>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</si>
  <si>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</si>
  <si>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</si>
  <si>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</si>
  <si>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</si>
  <si>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</si>
  <si>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</si>
  <si>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</si>
  <si>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</si>
  <si>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</si>
  <si>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</si>
  <si>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</si>
  <si>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</si>
  <si>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</si>
  <si>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</si>
  <si>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</si>
  <si>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</si>
  <si>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</si>
  <si>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</si>
  <si>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</si>
  <si>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</si>
  <si>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</si>
  <si>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</si>
  <si>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</si>
  <si>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</si>
  <si>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</si>
  <si>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</si>
  <si>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</si>
  <si>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</si>
  <si>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</si>
  <si>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</si>
  <si>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</si>
  <si>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</si>
  <si>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</si>
  <si>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</si>
  <si>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</si>
  <si>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</si>
  <si>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</si>
  <si>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</si>
  <si>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</si>
  <si>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</si>
  <si>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</si>
  <si>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</si>
  <si>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</si>
  <si>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</si>
  <si>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</si>
  <si>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</si>
  <si>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</si>
  <si>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</si>
  <si>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</si>
  <si>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</si>
  <si>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</si>
  <si>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</si>
  <si>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</si>
  <si>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</si>
  <si>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</si>
  <si>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</si>
  <si>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</si>
  <si>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</si>
  <si>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</si>
  <si>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</si>
  <si>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</si>
  <si>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</si>
  <si>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</si>
  <si>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</si>
  <si>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</si>
  <si>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</si>
  <si>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</si>
  <si>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</si>
  <si>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</si>
  <si>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</si>
  <si>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</si>
  <si>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</si>
  <si>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</si>
  <si>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</si>
  <si>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</si>
  <si>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</si>
  <si>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</si>
  <si>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</si>
  <si>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</si>
  <si>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</si>
  <si>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</si>
  <si>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</si>
  <si>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</si>
  <si>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</si>
  <si>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</si>
  <si>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</si>
  <si>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</si>
  <si>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</si>
  <si>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</si>
  <si>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</si>
  <si>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</si>
  <si>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</si>
  <si>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</si>
  <si>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</si>
  <si>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</si>
  <si>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</si>
  <si>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</si>
  <si>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</si>
  <si>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</si>
  <si>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</si>
  <si>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</si>
  <si>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</si>
  <si>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</si>
  <si>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</si>
  <si>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</si>
  <si>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</si>
  <si>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</si>
  <si>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</si>
  <si>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</si>
  <si>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</si>
  <si>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</si>
  <si>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</si>
  <si>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</si>
  <si>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</si>
  <si>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</si>
  <si>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</si>
  <si>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</si>
  <si>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</si>
  <si>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</si>
  <si>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</si>
  <si>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</si>
  <si>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</si>
  <si>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</si>
  <si>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</si>
  <si>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</si>
  <si>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</si>
  <si>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</si>
  <si>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</si>
  <si>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</si>
  <si>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</si>
  <si>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</si>
  <si>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</si>
  <si>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</si>
  <si>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</si>
  <si>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</si>
  <si>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</si>
  <si>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</si>
  <si>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</si>
  <si>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</si>
  <si>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</si>
  <si>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</si>
  <si>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</si>
  <si>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</si>
  <si>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</si>
  <si>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</si>
  <si>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</si>
  <si>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</si>
  <si>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</si>
  <si>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</si>
  <si>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</si>
  <si>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</si>
  <si>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</si>
  <si>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</si>
  <si>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</si>
  <si>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</si>
  <si>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</si>
  <si>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</si>
  <si>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</si>
  <si>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</si>
  <si>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</si>
  <si>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</si>
  <si>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</si>
  <si>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</si>
  <si>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</si>
  <si>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</si>
  <si>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</si>
  <si>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</si>
  <si>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</si>
  <si>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</si>
  <si>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</si>
  <si>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</si>
  <si>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</si>
  <si>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</si>
  <si>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</si>
  <si>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</si>
  <si>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</si>
  <si>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</si>
  <si>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</si>
  <si>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</si>
  <si>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</si>
  <si>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</si>
  <si>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</si>
  <si>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</si>
  <si>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</si>
  <si>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</si>
  <si>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</si>
  <si>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</si>
  <si>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</si>
  <si>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</si>
  <si>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</si>
  <si>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</si>
  <si>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</si>
  <si>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</si>
  <si>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</si>
  <si>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</si>
  <si>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</si>
  <si>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</si>
  <si>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</si>
  <si>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</si>
  <si>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</si>
  <si>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</si>
  <si>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</si>
  <si>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</si>
  <si>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</si>
  <si>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</si>
  <si>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</si>
  <si>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</si>
  <si>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</si>
  <si>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</si>
  <si>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</si>
  <si>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</si>
  <si>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</si>
  <si>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</si>
  <si>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</si>
  <si>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</si>
  <si>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</si>
  <si>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</si>
  <si>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</si>
  <si>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</si>
  <si>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</si>
  <si>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</si>
  <si>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</si>
  <si>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</si>
  <si>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</si>
  <si>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</si>
  <si>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</si>
  <si>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</si>
  <si>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</si>
  <si>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</si>
  <si>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</si>
  <si>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</si>
  <si>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</si>
  <si>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</si>
  <si>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</si>
  <si>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</si>
  <si>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</si>
  <si>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</si>
  <si>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</si>
  <si>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</si>
  <si>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</si>
  <si>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</si>
  <si>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</si>
  <si>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</si>
  <si>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</si>
  <si>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</si>
  <si>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</si>
  <si>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</si>
  <si>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</si>
  <si>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</si>
  <si>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</si>
  <si>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</si>
  <si>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</si>
  <si>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</si>
  <si>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</si>
  <si>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</si>
  <si>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</si>
  <si>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</si>
  <si>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</si>
  <si>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</si>
  <si>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</si>
  <si>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</si>
  <si>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</si>
  <si>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</si>
  <si>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</si>
  <si>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</si>
  <si>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</si>
  <si>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</si>
  <si>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</si>
  <si>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</si>
  <si>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</si>
  <si>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</si>
  <si>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</si>
  <si>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</si>
  <si>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</si>
  <si>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</si>
  <si>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</si>
  <si>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</si>
  <si>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</si>
  <si>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</si>
  <si>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</si>
  <si>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</si>
  <si>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</si>
  <si>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</si>
  <si>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</si>
  <si>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</si>
  <si>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</si>
  <si>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</si>
  <si>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</si>
  <si>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</si>
  <si>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</si>
  <si>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</si>
  <si>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</si>
  <si>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</si>
  <si>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</si>
  <si>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</si>
  <si>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</si>
  <si>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</si>
  <si>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</si>
  <si>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</si>
  <si>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</si>
  <si>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</si>
  <si>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</si>
  <si>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</si>
  <si>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</si>
  <si>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</si>
  <si>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</si>
  <si>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</si>
  <si>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</si>
  <si>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</si>
  <si>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</si>
  <si>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</si>
  <si>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</si>
  <si>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</si>
  <si>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</si>
  <si>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</si>
  <si>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</si>
  <si>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</si>
  <si>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</si>
  <si>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</si>
  <si>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</si>
  <si>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</si>
  <si>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</si>
  <si>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</si>
  <si>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</si>
  <si>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</si>
  <si>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</si>
  <si>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</si>
  <si>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</si>
  <si>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</si>
  <si>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</si>
  <si>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</si>
  <si>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</si>
  <si>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</si>
  <si>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</si>
  <si>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</si>
  <si>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</si>
  <si>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</si>
  <si>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</si>
  <si>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</si>
  <si>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</si>
  <si>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</si>
  <si>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</si>
  <si>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</si>
  <si>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</si>
  <si>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</si>
  <si>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</si>
  <si>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</si>
  <si>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</si>
  <si>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</si>
  <si>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</si>
  <si>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</si>
  <si>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</si>
  <si>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</si>
  <si>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</si>
  <si>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</si>
  <si>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</si>
  <si>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</si>
  <si>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</si>
  <si>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</si>
  <si>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</si>
  <si>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</si>
  <si>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</si>
  <si>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</si>
  <si>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</si>
  <si>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</si>
  <si>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</si>
  <si>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</si>
  <si>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</si>
  <si>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</si>
  <si>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</si>
  <si>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</si>
  <si>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</si>
  <si>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</si>
  <si>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</si>
  <si>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</si>
  <si>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</si>
  <si>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</si>
  <si>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</si>
  <si>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</si>
  <si>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</si>
  <si>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</si>
  <si>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</si>
  <si>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</si>
  <si>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</si>
  <si>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</si>
  <si>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</si>
  <si>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</si>
  <si>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</si>
  <si>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</si>
  <si>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</si>
  <si>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</si>
  <si>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</si>
  <si>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</si>
  <si>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</si>
  <si>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</si>
  <si>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</si>
  <si>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</si>
  <si>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</si>
  <si>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</si>
  <si>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</si>
  <si>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</si>
  <si>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</si>
  <si>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</si>
  <si>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</si>
  <si>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</si>
  <si>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</si>
  <si>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</si>
  <si>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</si>
  <si>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</si>
  <si>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</si>
  <si>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</si>
  <si>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</si>
  <si>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</si>
  <si>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</si>
  <si>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</si>
  <si>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</si>
  <si>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</si>
  <si>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</si>
  <si>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</si>
  <si>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</si>
  <si>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</si>
  <si>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</si>
  <si>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</si>
  <si>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</si>
  <si>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</si>
  <si>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</si>
  <si>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</si>
  <si>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</si>
  <si>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</si>
  <si>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</si>
  <si>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</si>
  <si>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</si>
  <si>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</si>
  <si>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</si>
  <si>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</si>
  <si>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</si>
  <si>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</si>
  <si>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</si>
  <si>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</si>
  <si>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</si>
  <si>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</si>
  <si>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</si>
  <si>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</si>
  <si>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</si>
  <si>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</si>
  <si>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</si>
  <si>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</si>
  <si>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</si>
  <si>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</si>
  <si>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</si>
  <si>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</si>
  <si>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</si>
  <si>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</si>
  <si>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</si>
  <si>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</si>
  <si>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</si>
  <si>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</si>
  <si>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</si>
  <si>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</si>
  <si>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</si>
  <si>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</si>
  <si>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</si>
  <si>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</si>
  <si>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</si>
  <si>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</si>
  <si>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</si>
  <si>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</si>
  <si>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</si>
  <si>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</si>
  <si>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</si>
  <si>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</si>
  <si>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</si>
  <si>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</si>
  <si>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</si>
  <si>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</si>
  <si>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</si>
  <si>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</si>
  <si>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</si>
  <si>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</si>
  <si>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</si>
  <si>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</si>
  <si>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</si>
  <si>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</si>
  <si>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</si>
  <si>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</si>
  <si>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</si>
  <si>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</si>
  <si>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</si>
  <si>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</si>
  <si>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</si>
  <si>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</si>
  <si>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</si>
  <si>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</si>
  <si>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</si>
  <si>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</si>
  <si>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</si>
  <si>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</si>
  <si>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</si>
  <si>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</si>
  <si>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</si>
  <si>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</si>
  <si>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</si>
  <si>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</si>
  <si>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</si>
  <si>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</si>
  <si>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</si>
  <si>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</si>
  <si>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</si>
  <si>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</si>
  <si>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</si>
  <si>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</si>
  <si>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</si>
  <si>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</si>
  <si>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</si>
  <si>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</si>
  <si>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</si>
  <si>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</si>
  <si>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</si>
  <si>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</si>
  <si>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</si>
  <si>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</si>
  <si>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</si>
  <si>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</si>
  <si>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</si>
  <si>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</si>
  <si>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</si>
  <si>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</si>
  <si>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</si>
  <si>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</si>
  <si>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</si>
  <si>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</si>
  <si>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</si>
  <si>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</si>
  <si>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</si>
  <si>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</si>
  <si>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</si>
  <si>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</si>
  <si>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</si>
  <si>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</si>
  <si>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</si>
  <si>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</si>
  <si>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</si>
  <si>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</si>
  <si>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</si>
  <si>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</si>
  <si>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</si>
  <si>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</si>
  <si>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</si>
  <si>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</si>
  <si>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</si>
  <si>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</si>
  <si>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</si>
  <si>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</si>
  <si>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</si>
  <si>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</si>
  <si>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</si>
  <si>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</si>
  <si>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</si>
  <si>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</si>
  <si>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</si>
  <si>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</si>
  <si>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</si>
  <si>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</si>
  <si>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</si>
  <si>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</si>
  <si>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</si>
  <si>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</si>
  <si>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</si>
  <si>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</si>
  <si>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</si>
  <si>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</si>
  <si>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</si>
  <si>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</si>
  <si>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</si>
  <si>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</si>
  <si>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</si>
  <si>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</si>
  <si>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</si>
  <si>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</si>
  <si>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</si>
  <si>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</si>
  <si>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</si>
  <si>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</si>
  <si>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</si>
  <si>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</si>
  <si>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</si>
  <si>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</si>
  <si>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</si>
  <si>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</si>
  <si>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</si>
  <si>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</si>
  <si>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</si>
  <si>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</si>
  <si>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</si>
  <si>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</si>
  <si>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</si>
  <si>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</si>
  <si>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</si>
  <si>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</si>
  <si>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</si>
  <si>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</si>
  <si>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</si>
  <si>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</si>
  <si>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</si>
  <si>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</si>
  <si>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</si>
  <si>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</si>
  <si>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</si>
  <si>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</si>
  <si>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</si>
  <si>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</si>
  <si>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</si>
  <si>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</si>
  <si>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</si>
  <si>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</si>
  <si>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</si>
  <si>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</si>
  <si>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</si>
  <si>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</si>
  <si>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</si>
  <si>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</si>
  <si>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</si>
  <si>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</si>
  <si>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</si>
  <si>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</si>
  <si>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</si>
  <si>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</si>
  <si>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</si>
  <si>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</si>
  <si>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</si>
  <si>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</si>
  <si>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</si>
  <si>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</si>
  <si>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</si>
  <si>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</si>
  <si>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</si>
  <si>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</si>
  <si>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</si>
  <si>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</si>
  <si>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</si>
  <si>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</si>
  <si>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</si>
  <si>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</si>
  <si>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</si>
  <si>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</si>
  <si>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</si>
  <si>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</si>
  <si>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</si>
  <si>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</si>
  <si>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</si>
  <si>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</si>
  <si>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</si>
  <si>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</si>
  <si>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</si>
  <si>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</si>
  <si>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</si>
  <si>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</si>
  <si>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</si>
  <si>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</si>
  <si>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</si>
  <si>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</si>
  <si>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</si>
  <si>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</si>
  <si>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</si>
  <si>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</si>
  <si>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</si>
  <si>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</si>
  <si>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</si>
  <si>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</si>
  <si>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</si>
  <si>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</si>
  <si>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</si>
  <si>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</si>
  <si>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</si>
  <si>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</si>
  <si>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</si>
  <si>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</si>
  <si>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</si>
  <si>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</si>
  <si>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</si>
  <si>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</si>
  <si>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</si>
  <si>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</si>
  <si>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</si>
  <si>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</si>
  <si>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</si>
  <si>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</si>
  <si>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</si>
  <si>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</si>
  <si>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</si>
  <si>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</si>
  <si>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</si>
  <si>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</si>
  <si>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</si>
  <si>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</si>
  <si>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</si>
  <si>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</si>
  <si>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</si>
  <si>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</si>
  <si>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</si>
  <si>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</si>
  <si>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</si>
  <si>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</si>
  <si>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</si>
  <si>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</si>
  <si>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</si>
  <si>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</si>
  <si>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</si>
  <si>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</si>
  <si>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</si>
  <si>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</si>
  <si>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</si>
  <si>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</si>
  <si>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</si>
  <si>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</si>
  <si>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</si>
  <si>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</si>
  <si>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</si>
  <si>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</si>
  <si>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</si>
  <si>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</si>
  <si>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</si>
  <si>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</si>
  <si>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</si>
  <si>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</si>
  <si>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</si>
  <si>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</si>
  <si>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</si>
  <si>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</si>
  <si>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</si>
  <si>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</si>
  <si>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</si>
  <si>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</si>
  <si>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</si>
  <si>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</si>
  <si>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</si>
  <si>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</si>
  <si>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</si>
  <si>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</si>
  <si>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</si>
  <si>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</si>
  <si>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</si>
  <si>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</si>
  <si>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</si>
  <si>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</si>
  <si>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</si>
  <si>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</si>
  <si>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</si>
  <si>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</si>
  <si>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</si>
  <si>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</si>
  <si>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</si>
  <si>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</si>
  <si>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</si>
  <si>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</si>
  <si>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</si>
  <si>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</si>
  <si>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</si>
  <si>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</si>
  <si>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</si>
  <si>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</si>
  <si>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</si>
  <si>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</si>
  <si>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</si>
  <si>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</si>
  <si>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</si>
  <si>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</si>
  <si>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</si>
  <si>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</si>
  <si>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</si>
  <si>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</si>
  <si>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</si>
  <si>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</si>
  <si>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</si>
  <si>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</si>
  <si>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</si>
  <si>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</si>
  <si>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</si>
  <si>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</si>
  <si>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</si>
  <si>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</si>
  <si>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</si>
  <si>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</si>
  <si>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</si>
  <si>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</si>
  <si>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</si>
  <si>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</si>
  <si>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</si>
  <si>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</si>
  <si>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</si>
  <si>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</si>
  <si>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</si>
  <si>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</si>
  <si>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</si>
  <si>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</si>
  <si>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</si>
  <si>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</si>
  <si>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</si>
  <si>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</si>
  <si>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</si>
  <si>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</si>
  <si>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</si>
  <si>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</si>
  <si>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</si>
  <si>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</si>
  <si>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</si>
  <si>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</si>
  <si>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</si>
  <si>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</si>
  <si>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</si>
  <si>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</si>
  <si>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</si>
  <si>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</si>
  <si>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</si>
  <si>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</si>
  <si>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</si>
  <si>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</si>
  <si>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</si>
  <si>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</si>
  <si>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</si>
  <si>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</si>
  <si>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</si>
  <si>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</si>
  <si>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</si>
  <si>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</si>
  <si>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</si>
  <si>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</si>
  <si>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</si>
  <si>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</si>
  <si>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</si>
  <si>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</si>
  <si>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</si>
  <si>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</si>
  <si>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</si>
  <si>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</si>
  <si>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</si>
  <si>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</si>
  <si>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</si>
  <si>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</si>
  <si>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</si>
  <si>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</si>
  <si>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</si>
  <si>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</si>
  <si>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</si>
  <si>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</si>
  <si>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</si>
  <si>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</si>
  <si>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</si>
  <si>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</si>
  <si>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</si>
  <si>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</si>
  <si>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</si>
  <si>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</si>
  <si>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</si>
  <si>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</si>
  <si>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</si>
  <si>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</si>
  <si>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</si>
  <si>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</si>
  <si>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</si>
  <si>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</si>
  <si>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</si>
  <si>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</si>
  <si>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</si>
  <si>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</si>
  <si>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</si>
  <si>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</si>
  <si>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</si>
  <si>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</si>
  <si>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</si>
  <si>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</si>
  <si>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</si>
  <si>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</si>
  <si>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</si>
  <si>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</si>
  <si>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</si>
  <si>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</si>
  <si>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</si>
  <si>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</si>
  <si>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</si>
  <si>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</si>
  <si>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</si>
  <si>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</si>
  <si>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</si>
  <si>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</si>
  <si>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</si>
  <si>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</si>
  <si>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</si>
  <si>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</si>
  <si>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</si>
  <si>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</si>
  <si>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</si>
  <si>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</si>
  <si>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</si>
  <si>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</si>
  <si>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</si>
  <si>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</si>
  <si>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</si>
  <si>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</si>
  <si>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</si>
  <si>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</si>
  <si>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</si>
  <si>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</si>
  <si>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</si>
  <si>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</si>
  <si>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</si>
  <si>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</si>
  <si>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</si>
  <si>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</si>
  <si>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</si>
  <si>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</si>
  <si>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</si>
  <si>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</si>
  <si>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</si>
  <si>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</si>
  <si>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</si>
  <si>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</si>
  <si>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</si>
  <si>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</si>
  <si>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</si>
  <si>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</si>
  <si>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</si>
  <si>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</si>
  <si>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</si>
  <si>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</si>
  <si>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</si>
  <si>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</si>
  <si>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</si>
  <si>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</si>
  <si>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</si>
  <si>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</si>
  <si>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</si>
  <si>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</si>
  <si>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</si>
  <si>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</si>
  <si>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</si>
  <si>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</si>
  <si>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</si>
  <si>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</si>
  <si>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</si>
  <si>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</si>
  <si>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</si>
  <si>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</si>
  <si>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</si>
  <si>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</si>
  <si>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</si>
  <si>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</si>
  <si>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</si>
  <si>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</si>
  <si>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</si>
  <si>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</si>
  <si>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</si>
  <si>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</si>
  <si>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</si>
  <si>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</si>
  <si>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</si>
  <si>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</si>
  <si>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</si>
  <si>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</si>
  <si>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</si>
  <si>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</si>
  <si>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</si>
  <si>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</si>
  <si>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</si>
  <si>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</si>
  <si>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</si>
  <si>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</si>
  <si>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</si>
  <si>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</si>
  <si>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</si>
  <si>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</si>
  <si>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</si>
  <si>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</si>
  <si>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</si>
  <si>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</si>
  <si>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</si>
  <si>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</si>
  <si>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</si>
  <si>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</si>
  <si>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</si>
  <si>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</si>
  <si>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</si>
  <si>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</si>
  <si>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</si>
  <si>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</si>
  <si>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</si>
  <si>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</si>
  <si>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</si>
  <si>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</si>
  <si>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</si>
  <si>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</si>
  <si>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</si>
  <si>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</si>
  <si>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</si>
  <si>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</si>
  <si>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</si>
  <si>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</si>
  <si>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</si>
  <si>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</si>
  <si>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</si>
  <si>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</si>
  <si>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</si>
  <si>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</si>
  <si>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</si>
  <si>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</si>
  <si>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</si>
  <si>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</si>
  <si>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</si>
  <si>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</si>
  <si>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</si>
  <si>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</si>
  <si>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</si>
  <si>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</si>
  <si>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</si>
  <si>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</si>
  <si>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</si>
  <si>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</si>
  <si>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</si>
  <si>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</si>
  <si>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</si>
  <si>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</si>
  <si>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</si>
  <si>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</si>
  <si>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</si>
  <si>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</si>
  <si>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</si>
  <si>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</si>
  <si>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</si>
  <si>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</si>
  <si>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</si>
  <si>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</si>
  <si>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</si>
  <si>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</si>
  <si>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</si>
  <si>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</si>
  <si>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</si>
  <si>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</si>
  <si>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</si>
  <si>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</si>
  <si>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</si>
  <si>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</si>
  <si>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</si>
  <si>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</si>
  <si>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</si>
  <si>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</si>
  <si>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</si>
  <si>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</si>
  <si>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</si>
  <si>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</si>
  <si>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</si>
  <si>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</si>
  <si>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</si>
  <si>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</si>
  <si>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</si>
  <si>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</si>
  <si>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</si>
  <si>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</si>
  <si>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</si>
  <si>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</si>
  <si>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</si>
  <si>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</si>
  <si>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</si>
  <si>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</si>
  <si>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</si>
  <si>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</si>
  <si>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</si>
  <si>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</si>
  <si>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</si>
  <si>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</si>
  <si>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</si>
  <si>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</si>
  <si>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</si>
  <si>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</si>
  <si>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</si>
  <si>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</si>
  <si>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</si>
  <si>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</si>
  <si>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</si>
  <si>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</si>
  <si>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</si>
  <si>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</si>
  <si>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</si>
  <si>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</si>
  <si>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</si>
  <si>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</si>
  <si>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</si>
  <si>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</si>
  <si>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</si>
  <si>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</si>
  <si>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</si>
  <si>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</si>
  <si>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</si>
  <si>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</si>
  <si>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</si>
  <si>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</si>
  <si>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</si>
  <si>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</si>
  <si>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</si>
  <si>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</si>
  <si>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</si>
  <si>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</si>
  <si>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</si>
  <si>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</si>
  <si>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</si>
  <si>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</si>
  <si>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</si>
  <si>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</si>
  <si>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</si>
  <si>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</si>
  <si>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</si>
  <si>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</si>
  <si>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</si>
  <si>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</si>
  <si>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</si>
  <si>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</si>
  <si>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</si>
  <si>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</si>
  <si>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</si>
  <si>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</si>
  <si>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</si>
  <si>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</si>
  <si>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</si>
  <si>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</si>
  <si>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</si>
  <si>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</si>
  <si>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</si>
  <si>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</si>
  <si>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</si>
  <si>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</si>
  <si>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</si>
  <si>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</si>
  <si>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</si>
  <si>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</si>
  <si>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</si>
  <si>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</si>
  <si>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</si>
  <si>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</si>
  <si>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</si>
  <si>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</si>
  <si>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</si>
  <si>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</si>
  <si>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</si>
  <si>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</si>
  <si>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</si>
  <si>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</si>
  <si>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</si>
  <si>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</si>
  <si>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</si>
  <si>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</si>
  <si>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</si>
  <si>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</si>
  <si>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</si>
  <si>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</si>
  <si>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</si>
  <si>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</si>
  <si>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</si>
  <si>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</si>
  <si>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</si>
  <si>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</si>
  <si>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</si>
  <si>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</si>
  <si>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</si>
  <si>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</si>
  <si>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</si>
  <si>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</si>
  <si>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</si>
  <si>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</si>
  <si>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</si>
  <si>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</si>
  <si>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</si>
  <si>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</si>
  <si>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</si>
  <si>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</si>
  <si>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</si>
  <si>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</si>
  <si>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</si>
  <si>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</si>
  <si>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</si>
  <si>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</si>
  <si>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</si>
  <si>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</si>
  <si>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</si>
  <si>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</si>
  <si>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</si>
  <si>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</si>
  <si>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</si>
  <si>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</si>
  <si>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</si>
  <si>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</si>
  <si>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</si>
  <si>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</si>
  <si>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</si>
  <si>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</si>
  <si>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</si>
  <si>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</si>
  <si>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</si>
  <si>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</si>
  <si>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</si>
  <si>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</si>
  <si>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</si>
  <si>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</si>
  <si>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</si>
  <si>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</si>
  <si>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</si>
  <si>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</si>
  <si>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</si>
  <si>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</si>
  <si>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</si>
  <si>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</si>
  <si>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</si>
  <si>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</si>
  <si>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</si>
  <si>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</si>
  <si>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</si>
  <si>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</si>
  <si>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</si>
  <si>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</si>
  <si>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</si>
  <si>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</si>
  <si>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</si>
  <si>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</si>
  <si>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</si>
  <si>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</si>
  <si>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</si>
  <si>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</si>
  <si>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</si>
  <si>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</si>
  <si>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</si>
  <si>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</si>
  <si>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</si>
  <si>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</si>
  <si>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</si>
  <si>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</si>
  <si>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</si>
  <si>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</si>
  <si>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</si>
  <si>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</si>
  <si>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</si>
  <si>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</si>
  <si>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</si>
  <si>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</si>
  <si>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</si>
  <si>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</si>
  <si>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</si>
  <si>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</si>
  <si>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</si>
  <si>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</si>
  <si>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</si>
  <si>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</si>
  <si>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</si>
  <si>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</si>
  <si>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</si>
  <si>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</si>
  <si>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</si>
  <si>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</si>
  <si>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</si>
  <si>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</si>
  <si>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</si>
  <si>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</si>
  <si>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</si>
  <si>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</si>
  <si>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</si>
  <si>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</si>
  <si>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</si>
  <si>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</si>
  <si>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</si>
  <si>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</si>
  <si>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</si>
  <si>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</si>
  <si>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</si>
  <si>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</si>
  <si>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</si>
  <si>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</si>
  <si>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</si>
  <si>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</si>
  <si>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</si>
  <si>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</si>
  <si>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</si>
  <si>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</si>
  <si>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</si>
  <si>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</si>
  <si>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</si>
  <si>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</si>
  <si>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</si>
  <si>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</si>
  <si>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</si>
  <si>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</si>
  <si>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</si>
  <si>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</si>
  <si>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</si>
  <si>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</si>
  <si>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</si>
  <si>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</si>
  <si>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</si>
  <si>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</si>
  <si>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</si>
  <si>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</si>
  <si>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</si>
  <si>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</si>
  <si>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</si>
  <si>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</si>
  <si>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</si>
  <si>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</si>
  <si>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</si>
  <si>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</si>
  <si>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</si>
  <si>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</si>
  <si>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</si>
  <si>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</si>
  <si>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</si>
  <si>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</si>
  <si>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</si>
  <si>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</si>
  <si>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</si>
  <si>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</si>
  <si>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</si>
  <si>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</si>
  <si>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</si>
  <si>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</si>
  <si>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</si>
  <si>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</si>
  <si>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</si>
  <si>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</si>
  <si>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</si>
  <si>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</si>
  <si>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</si>
  <si>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</si>
  <si>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</si>
  <si>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</si>
  <si>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</si>
  <si>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</si>
  <si>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</si>
  <si>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</si>
  <si>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</si>
  <si>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</si>
  <si>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</si>
  <si>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</si>
  <si>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</si>
  <si>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</si>
  <si>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</si>
  <si>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</si>
  <si>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</si>
  <si>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</si>
  <si>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</si>
  <si>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</si>
  <si>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</si>
  <si>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</si>
  <si>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</si>
  <si>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</si>
  <si>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</si>
  <si>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</si>
  <si>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</si>
  <si>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</si>
  <si>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</si>
  <si>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</si>
  <si>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</si>
  <si>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</si>
  <si>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</si>
  <si>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</si>
  <si>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</si>
  <si>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</si>
  <si>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</si>
  <si>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</si>
  <si>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</si>
  <si>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</si>
  <si>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</si>
  <si>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</si>
  <si>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</si>
  <si>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</si>
  <si>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</si>
  <si>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</si>
  <si>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</si>
  <si>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</si>
  <si>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</si>
  <si>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</si>
  <si>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</si>
  <si>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</si>
  <si>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</si>
  <si>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</si>
  <si>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</si>
  <si>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</si>
  <si>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</si>
  <si>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</si>
  <si>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</si>
  <si>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</si>
  <si>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</si>
  <si>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</si>
  <si>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</si>
  <si>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</si>
  <si>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</si>
  <si>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</si>
  <si>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</si>
  <si>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</si>
  <si>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</si>
  <si>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</si>
  <si>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</si>
  <si>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</si>
  <si>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</si>
  <si>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</si>
  <si>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</si>
  <si>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</si>
  <si>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</si>
  <si>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</si>
  <si>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</si>
  <si>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</si>
  <si>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</si>
  <si>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</si>
  <si>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</si>
  <si>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</si>
  <si>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</si>
  <si>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</si>
  <si>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</si>
  <si>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</si>
  <si>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</si>
  <si>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</si>
  <si>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</si>
  <si>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</si>
  <si>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</si>
  <si>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</si>
  <si>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</si>
  <si>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</si>
  <si>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</si>
  <si>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</si>
  <si>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</si>
  <si>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</si>
  <si>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</si>
  <si>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</si>
  <si>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</si>
  <si>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</si>
  <si>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</si>
  <si>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</si>
  <si>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</si>
  <si>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</si>
  <si>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</si>
  <si>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</si>
  <si>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</si>
  <si>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</si>
  <si>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</si>
  <si>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</si>
  <si>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</si>
  <si>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</si>
  <si>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</si>
  <si>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</si>
  <si>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</si>
  <si>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</si>
  <si>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</si>
  <si>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</si>
  <si>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</si>
  <si>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</si>
  <si>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</si>
  <si>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</si>
  <si>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</si>
  <si>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</si>
  <si>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</si>
  <si>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</si>
  <si>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</si>
  <si>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</si>
  <si>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</si>
  <si>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</si>
  <si>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</si>
  <si>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</si>
  <si>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</si>
  <si>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</si>
  <si>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</si>
  <si>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</si>
  <si>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</si>
  <si>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</si>
  <si>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</si>
  <si>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</si>
  <si>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</si>
  <si>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</si>
  <si>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</si>
  <si>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</si>
  <si>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</si>
  <si>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</si>
  <si>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</si>
  <si>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</si>
  <si>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</si>
  <si>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</si>
  <si>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</si>
  <si>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</si>
  <si>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</si>
  <si>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</si>
  <si>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</si>
  <si>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</si>
  <si>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</si>
  <si>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</si>
  <si>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</si>
  <si>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</si>
  <si>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</si>
  <si>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</si>
  <si>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</si>
  <si>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</si>
  <si>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</si>
  <si>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</si>
  <si>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</si>
  <si>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</si>
  <si>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</si>
  <si>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</si>
  <si>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</si>
  <si>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</si>
  <si>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</si>
  <si>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</si>
  <si>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</si>
  <si>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</si>
  <si>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</si>
  <si>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</si>
  <si>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</si>
  <si>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</si>
  <si>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</si>
  <si>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</si>
  <si>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</si>
  <si>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</si>
  <si>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</si>
  <si>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</si>
  <si>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</si>
  <si>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</si>
  <si>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</si>
  <si>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</si>
  <si>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</si>
  <si>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</si>
  <si>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</si>
  <si>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</si>
  <si>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</si>
  <si>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</si>
  <si>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</si>
  <si>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</si>
  <si>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</si>
  <si>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</si>
  <si>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</si>
  <si>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</si>
  <si>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</si>
  <si>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</si>
  <si>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</si>
  <si>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</si>
  <si>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</si>
  <si>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</si>
  <si>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</si>
  <si>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</si>
  <si>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</si>
  <si>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</si>
  <si>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</si>
  <si>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</si>
  <si>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</si>
  <si>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</si>
  <si>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</si>
  <si>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</si>
  <si>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</si>
  <si>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</si>
  <si>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</si>
  <si>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</si>
  <si>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</si>
  <si>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</si>
  <si>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</si>
  <si>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</si>
  <si>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</si>
  <si>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</si>
  <si>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</si>
  <si>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</si>
  <si>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</si>
  <si>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</si>
  <si>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</si>
  <si>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</si>
  <si>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</si>
  <si>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</si>
  <si>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</si>
  <si>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</si>
  <si>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</si>
  <si>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</si>
  <si>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</si>
  <si>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</si>
  <si>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</si>
  <si>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</si>
  <si>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</si>
  <si>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</si>
  <si>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</si>
  <si>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</si>
  <si>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</si>
  <si>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</si>
  <si>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</si>
  <si>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</si>
  <si>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</si>
  <si>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</si>
  <si>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</si>
  <si>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</si>
  <si>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</si>
  <si>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</si>
  <si>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</si>
  <si>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</si>
  <si>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</si>
  <si>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</si>
  <si>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</si>
  <si>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</si>
  <si>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</si>
  <si>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</si>
  <si>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</si>
  <si>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</si>
  <si>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</si>
  <si>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</si>
  <si>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</si>
  <si>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</si>
  <si>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</si>
  <si>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</si>
  <si>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</si>
  <si>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</si>
  <si>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</si>
  <si>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</si>
  <si>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</si>
  <si>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</si>
  <si>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</si>
  <si>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</si>
  <si>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</si>
  <si>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</si>
  <si>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</si>
  <si>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</si>
  <si>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</si>
  <si>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</si>
  <si>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</si>
  <si>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</si>
  <si>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</si>
  <si>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</si>
  <si>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</si>
  <si>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</si>
  <si>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</si>
  <si>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</si>
  <si>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</si>
  <si>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</si>
  <si>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</si>
  <si>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</si>
  <si>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</si>
  <si>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</si>
  <si>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</si>
  <si>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</si>
  <si>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</si>
  <si>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</si>
  <si>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</si>
  <si>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</si>
  <si>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</si>
  <si>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</si>
  <si>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</si>
  <si>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</si>
  <si>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</si>
  <si>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</si>
  <si>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</si>
  <si>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</si>
  <si>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</si>
  <si>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</si>
  <si>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</si>
  <si>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</si>
  <si>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</si>
  <si>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</si>
  <si>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</si>
  <si>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</si>
  <si>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</si>
  <si>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</si>
  <si>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</si>
  <si>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</si>
  <si>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</si>
  <si>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</si>
  <si>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</si>
  <si>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</si>
  <si>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</si>
  <si>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</si>
  <si>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</si>
  <si>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</si>
  <si>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</si>
  <si>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</si>
  <si>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</si>
  <si>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</si>
  <si>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</si>
  <si>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</si>
  <si>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</si>
  <si>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</si>
  <si>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</si>
  <si>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</si>
  <si>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</si>
  <si>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</si>
  <si>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</si>
  <si>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</si>
  <si>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</si>
  <si>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</si>
  <si>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</si>
  <si>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</si>
  <si>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</si>
  <si>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</si>
  <si>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</si>
  <si>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</si>
  <si>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</si>
  <si>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</si>
  <si>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</si>
  <si>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</si>
  <si>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</si>
  <si>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</si>
  <si>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</si>
  <si>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</si>
  <si>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</si>
  <si>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</si>
  <si>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</si>
  <si>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</si>
  <si>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</si>
  <si>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</si>
  <si>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</si>
  <si>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</si>
  <si>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</si>
  <si>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</si>
  <si>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</si>
  <si>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</si>
  <si>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</si>
  <si>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</si>
  <si>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</si>
  <si>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</si>
  <si>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</si>
  <si>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</si>
  <si>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</si>
  <si>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</si>
  <si>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</si>
  <si>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</si>
  <si>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</si>
  <si>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</si>
  <si>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</si>
  <si>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</si>
  <si>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</si>
  <si>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</si>
  <si>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</si>
  <si>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</si>
  <si>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</si>
  <si>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</si>
  <si>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</si>
  <si>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</si>
  <si>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</si>
  <si>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</si>
  <si>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</si>
  <si>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</si>
  <si>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</si>
  <si>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</si>
  <si>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</si>
  <si>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</si>
  <si>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</si>
  <si>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</si>
  <si>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</si>
  <si>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</si>
  <si>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</si>
  <si>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</si>
  <si>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</si>
  <si>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</si>
  <si>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</si>
  <si>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</si>
  <si>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</si>
  <si>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</si>
  <si>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</si>
  <si>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</si>
  <si>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</si>
  <si>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</si>
  <si>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</si>
  <si>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</si>
  <si>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</si>
  <si>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</si>
  <si>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</si>
  <si>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</si>
  <si>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</si>
  <si>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</si>
  <si>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</si>
  <si>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</si>
  <si>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</si>
  <si>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</si>
  <si>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</si>
  <si>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</si>
  <si>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</si>
  <si>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</si>
  <si>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</si>
  <si>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</si>
  <si>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</si>
  <si>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</si>
  <si>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</si>
  <si>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</si>
  <si>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</si>
  <si>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</si>
  <si>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</si>
  <si>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</si>
  <si>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</si>
  <si>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</si>
  <si>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</si>
  <si>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</si>
  <si>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</si>
  <si>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</si>
  <si>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</si>
  <si>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</si>
  <si>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</si>
  <si>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</si>
  <si>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</si>
  <si>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</si>
  <si>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</si>
  <si>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</si>
  <si>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</si>
  <si>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</si>
  <si>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</si>
  <si>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</si>
  <si>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</si>
  <si>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</si>
  <si>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</si>
  <si>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</si>
  <si>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</si>
  <si>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</si>
  <si>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</si>
  <si>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</si>
  <si>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</si>
  <si>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</si>
  <si>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</si>
  <si>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</si>
  <si>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</si>
  <si>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</si>
  <si>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</si>
  <si>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</si>
  <si>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</si>
  <si>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</si>
  <si>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</si>
  <si>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</si>
  <si>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</si>
  <si>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</si>
  <si>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</si>
  <si>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</si>
  <si>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</si>
  <si>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</si>
  <si>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</si>
  <si>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</si>
  <si>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</si>
  <si>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</si>
  <si>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</si>
  <si>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</si>
  <si>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</si>
  <si>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</si>
  <si>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</si>
  <si>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</si>
  <si>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</si>
  <si>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</si>
  <si>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</si>
  <si>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</si>
  <si>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</si>
  <si>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</si>
  <si>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</si>
  <si>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</si>
  <si>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</si>
  <si>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</si>
  <si>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</si>
  <si>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</si>
  <si>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</si>
  <si>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</si>
  <si>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</si>
  <si>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</si>
  <si>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</si>
  <si>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</si>
  <si>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</si>
  <si>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</si>
  <si>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</si>
  <si>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</si>
  <si>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</si>
  <si>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</si>
  <si>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</si>
  <si>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</si>
  <si>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</si>
  <si>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</si>
  <si>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</si>
  <si>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</si>
  <si>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</si>
  <si>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</si>
  <si>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</si>
  <si>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</si>
  <si>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</si>
  <si>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</si>
  <si>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</si>
  <si>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</si>
  <si>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</si>
  <si>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</si>
  <si>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</si>
  <si>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</si>
  <si>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</si>
  <si>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</si>
  <si>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</si>
  <si>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</si>
  <si>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</si>
  <si>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</si>
  <si>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</si>
  <si>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</si>
  <si>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</si>
  <si>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</si>
  <si>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</si>
  <si>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</si>
  <si>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</si>
  <si>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</si>
  <si>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</si>
  <si>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</si>
  <si>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</si>
  <si>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</si>
  <si>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</si>
  <si>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</si>
  <si>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</si>
  <si>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</si>
  <si>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</si>
  <si>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</si>
  <si>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</si>
  <si>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</si>
  <si>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</si>
  <si>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</si>
  <si>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</si>
  <si>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</si>
  <si>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</si>
  <si>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</si>
  <si>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</si>
  <si>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</si>
  <si>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</si>
  <si>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</si>
  <si>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</si>
  <si>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</si>
  <si>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</si>
  <si>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</si>
  <si>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</si>
  <si>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</si>
  <si>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</si>
  <si>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</si>
  <si>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</si>
  <si>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</si>
  <si>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</si>
  <si>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</si>
  <si>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</si>
  <si>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</si>
  <si>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</si>
  <si>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</si>
  <si>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</si>
  <si>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</si>
  <si>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</si>
  <si>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</si>
  <si>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</si>
  <si>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</si>
  <si>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</si>
  <si>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</si>
  <si>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</si>
  <si>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</si>
  <si>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</si>
  <si>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</si>
  <si>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</si>
  <si>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</si>
  <si>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</si>
  <si>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</si>
  <si>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</si>
  <si>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</si>
  <si>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</si>
  <si>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</si>
  <si>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</si>
  <si>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</si>
  <si>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</si>
  <si>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</si>
  <si>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</si>
  <si>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</si>
  <si>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</si>
  <si>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</si>
  <si>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</si>
  <si>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</si>
  <si>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</si>
  <si>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</si>
  <si>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</si>
  <si>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</si>
  <si>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</si>
  <si>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</si>
  <si>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</si>
  <si>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</si>
  <si>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</si>
  <si>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</si>
  <si>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</si>
  <si>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</si>
  <si>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</si>
  <si>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</si>
  <si>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</si>
  <si>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</si>
  <si>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</si>
  <si>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</si>
  <si>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</si>
  <si>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</si>
  <si>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</si>
  <si>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</si>
  <si>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</si>
  <si>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</si>
  <si>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</si>
  <si>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</si>
  <si>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</si>
  <si>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</si>
  <si>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</si>
  <si>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</si>
  <si>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</si>
  <si>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</si>
  <si>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</si>
  <si>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</si>
  <si>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</si>
  <si>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</si>
  <si>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</si>
  <si>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</si>
  <si>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</si>
  <si>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</si>
  <si>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</si>
  <si>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</si>
  <si>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</si>
  <si>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</si>
  <si>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</si>
  <si>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</si>
  <si>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</si>
  <si>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</si>
  <si>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</si>
  <si>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</si>
  <si>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</si>
  <si>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</si>
  <si>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</si>
  <si>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</si>
  <si>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</si>
  <si>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</si>
  <si>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</si>
  <si>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</si>
  <si>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</si>
  <si>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</si>
  <si>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</si>
  <si>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</si>
  <si>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</si>
  <si>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</si>
  <si>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</si>
  <si>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</si>
  <si>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</si>
  <si>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</si>
  <si>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</si>
  <si>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</si>
  <si>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</si>
  <si>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</si>
  <si>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</si>
  <si>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</si>
  <si>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</si>
  <si>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</si>
  <si>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</si>
  <si>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</si>
  <si>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</si>
  <si>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</si>
  <si>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</si>
  <si>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</si>
  <si>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</si>
  <si>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</si>
  <si>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</si>
  <si>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</si>
  <si>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</si>
  <si>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</si>
  <si>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</si>
  <si>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</si>
  <si>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</si>
  <si>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</si>
  <si>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</si>
  <si>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</si>
  <si>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</si>
  <si>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</si>
  <si>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</si>
  <si>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</si>
  <si>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</si>
  <si>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</si>
  <si>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</si>
  <si>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</si>
  <si>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</si>
  <si>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</si>
  <si>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</si>
  <si>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</si>
  <si>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</si>
  <si>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</si>
  <si>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</si>
  <si>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</si>
  <si>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</si>
  <si>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</si>
  <si>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</si>
  <si>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</si>
  <si>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</si>
  <si>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</si>
  <si>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</si>
  <si>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</si>
  <si>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</si>
  <si>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</si>
  <si>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</si>
  <si>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</si>
  <si>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</si>
  <si>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</si>
  <si>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</si>
  <si>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</si>
  <si>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</si>
  <si>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</si>
  <si>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</si>
  <si>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</si>
  <si>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</si>
  <si>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</si>
  <si>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</si>
  <si>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</si>
  <si>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</si>
  <si>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</si>
  <si>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</si>
  <si>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</si>
  <si>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</si>
  <si>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</si>
  <si>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</si>
  <si>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</si>
  <si>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</si>
  <si>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</si>
  <si>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</si>
  <si>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</si>
  <si>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</si>
  <si>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</si>
  <si>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</si>
  <si>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</si>
  <si>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</si>
  <si>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</si>
  <si>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</si>
  <si>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</si>
  <si>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</si>
  <si>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</si>
  <si>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</si>
  <si>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</si>
  <si>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</si>
  <si>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</si>
  <si>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</si>
  <si>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</si>
  <si>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</si>
  <si>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</si>
  <si>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</si>
  <si>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</si>
  <si>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</si>
  <si>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</si>
  <si>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</si>
  <si>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</si>
  <si>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</si>
  <si>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</si>
  <si>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</si>
  <si>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</si>
  <si>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</si>
  <si>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</si>
  <si>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</si>
  <si>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</si>
  <si>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</si>
  <si>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</si>
  <si>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</si>
  <si>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</si>
  <si>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</si>
  <si>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</si>
  <si>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</si>
  <si>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</si>
  <si>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</si>
  <si>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</si>
  <si>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</si>
  <si>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</si>
  <si>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</si>
  <si>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</si>
  <si>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</si>
  <si>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</si>
  <si>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</si>
  <si>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</si>
  <si>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</si>
  <si>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</si>
  <si>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</si>
  <si>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</si>
  <si>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</si>
  <si>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</si>
  <si>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</si>
  <si>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</si>
  <si>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</si>
  <si>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</si>
  <si>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</si>
  <si>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</si>
  <si>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</si>
  <si>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</si>
  <si>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</si>
  <si>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</si>
  <si>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</si>
  <si>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</si>
  <si>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</si>
  <si>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</si>
  <si>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</si>
  <si>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</si>
  <si>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</si>
  <si>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</si>
  <si>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</si>
  <si>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</si>
  <si>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</si>
  <si>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</si>
  <si>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</si>
  <si>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</si>
  <si>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</si>
  <si>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</si>
  <si>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</si>
  <si>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</si>
  <si>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</si>
  <si>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</si>
  <si>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</si>
  <si>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</si>
  <si>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</si>
  <si>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</si>
  <si>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</si>
  <si>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</si>
  <si>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</si>
  <si>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</si>
  <si>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</si>
  <si>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</si>
  <si>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</si>
  <si>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</si>
  <si>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</si>
  <si>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</si>
  <si>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</si>
  <si>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</si>
  <si>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</si>
  <si>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</si>
  <si>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</si>
  <si>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</si>
  <si>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</si>
  <si>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</si>
  <si>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</si>
  <si>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</si>
  <si>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</si>
  <si>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</si>
  <si>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</si>
  <si>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</si>
  <si>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</si>
  <si>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</si>
  <si>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</si>
  <si>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</si>
  <si>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</si>
  <si>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</si>
  <si>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</si>
  <si>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</si>
  <si>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</si>
  <si>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</si>
  <si>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</si>
  <si>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</si>
  <si>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</si>
  <si>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</si>
  <si>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</si>
  <si>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</si>
  <si>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</si>
  <si>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</si>
  <si>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</si>
  <si>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</si>
  <si>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</si>
  <si>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</si>
  <si>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</si>
  <si>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</si>
  <si>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</si>
  <si>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</si>
  <si>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</si>
  <si>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</si>
  <si>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</si>
  <si>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</si>
  <si>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</si>
  <si>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</si>
  <si>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</si>
  <si>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</si>
  <si>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</si>
  <si>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</si>
  <si>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</si>
  <si>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</si>
  <si>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</si>
  <si>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</si>
  <si>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</si>
  <si>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</si>
  <si>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</si>
  <si>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</si>
  <si>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</si>
  <si>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</si>
  <si>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</si>
  <si>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</si>
  <si>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</si>
  <si>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</si>
  <si>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</si>
  <si>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</si>
  <si>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</si>
  <si>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</si>
  <si>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</si>
  <si>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</si>
  <si>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</si>
  <si>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</si>
  <si>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</si>
  <si>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</si>
  <si>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</si>
  <si>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</si>
  <si>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</si>
  <si>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</si>
  <si>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</si>
  <si>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</si>
  <si>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</si>
  <si>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</si>
  <si>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</si>
  <si>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</si>
  <si>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</si>
  <si>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</si>
  <si>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</si>
  <si>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</si>
  <si>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</si>
  <si>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</si>
  <si>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</si>
  <si>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</si>
  <si>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</si>
  <si>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</si>
  <si>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</si>
  <si>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</si>
  <si>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</si>
  <si>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</si>
  <si>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</si>
  <si>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</si>
  <si>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</si>
  <si>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</si>
  <si>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</si>
  <si>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</si>
  <si>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</si>
  <si>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</si>
  <si>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</si>
  <si>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</si>
  <si>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</si>
  <si>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</si>
  <si>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</si>
  <si>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</si>
  <si>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</si>
  <si>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</si>
  <si>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</si>
  <si>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</si>
  <si>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</si>
  <si>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</si>
  <si>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</si>
  <si>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</si>
  <si>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</si>
  <si>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</si>
  <si>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</si>
  <si>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</si>
  <si>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</si>
  <si>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</si>
  <si>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</si>
  <si>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</si>
  <si>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</si>
  <si>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</si>
  <si>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</si>
  <si>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</si>
  <si>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</si>
  <si>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</si>
  <si>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</si>
  <si>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</si>
  <si>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</si>
  <si>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</si>
  <si>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</si>
  <si>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</si>
  <si>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</si>
  <si>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</si>
  <si>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</si>
  <si>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</si>
  <si>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</si>
  <si>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</si>
  <si>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</si>
  <si>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</si>
  <si>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</si>
  <si>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</si>
  <si>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</si>
  <si>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</si>
  <si>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</si>
  <si>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</si>
  <si>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</si>
  <si>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</si>
  <si>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</si>
  <si>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</si>
  <si>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</si>
  <si>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</si>
  <si>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</si>
  <si>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</si>
  <si>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</si>
  <si>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</si>
  <si>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</si>
  <si>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</si>
  <si>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</si>
  <si>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</si>
  <si>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</si>
  <si>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</si>
  <si>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</si>
  <si>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</si>
  <si>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</si>
  <si>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</si>
  <si>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</si>
  <si>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</si>
  <si>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</si>
  <si>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</si>
  <si>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</si>
  <si>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</si>
  <si>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</si>
  <si>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</si>
  <si>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</si>
  <si>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</si>
  <si>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</si>
  <si>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</si>
  <si>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</si>
  <si>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</si>
  <si>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</si>
  <si>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</si>
  <si>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</si>
  <si>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</si>
  <si>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</si>
  <si>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</si>
  <si>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</si>
  <si>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</si>
  <si>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</si>
  <si>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</si>
  <si>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</si>
  <si>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</si>
  <si>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</si>
  <si>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</si>
  <si>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</si>
  <si>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</si>
  <si>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</si>
  <si>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</si>
  <si>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</si>
  <si>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</si>
  <si>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</si>
  <si>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</si>
  <si>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</si>
  <si>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</si>
  <si>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</si>
  <si>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</si>
  <si>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</si>
  <si>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</si>
  <si>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</si>
  <si>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</si>
  <si>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</si>
  <si>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</si>
  <si>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</si>
  <si>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</si>
  <si>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</si>
  <si>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</si>
  <si>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</si>
  <si>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</si>
  <si>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</si>
  <si>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</si>
  <si>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</si>
  <si>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</si>
  <si>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</si>
  <si>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</si>
  <si>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</si>
  <si>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</si>
  <si>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</si>
  <si>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</si>
  <si>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</si>
  <si>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</si>
  <si>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</si>
  <si>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</si>
  <si>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</si>
  <si>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</si>
  <si>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</si>
  <si>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</si>
  <si>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</si>
  <si>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</si>
  <si>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</si>
  <si>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</si>
  <si>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</si>
  <si>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</si>
  <si>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</si>
  <si>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</si>
  <si>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</si>
  <si>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</si>
  <si>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</si>
  <si>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</si>
  <si>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</si>
  <si>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</si>
  <si>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</si>
  <si>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</si>
  <si>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</si>
  <si>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</si>
  <si>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</si>
  <si>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</si>
  <si>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</si>
  <si>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</si>
  <si>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</si>
  <si>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</si>
  <si>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</si>
  <si>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</si>
  <si>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</si>
  <si>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</si>
  <si>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</si>
  <si>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</si>
  <si>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</si>
  <si>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</si>
  <si>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</si>
  <si>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</si>
  <si>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</si>
  <si>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</si>
  <si>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</si>
  <si>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</si>
  <si>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</si>
  <si>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</si>
  <si>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</si>
  <si>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</si>
  <si>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</si>
  <si>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</si>
  <si>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</si>
  <si>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</si>
  <si>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</si>
  <si>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</si>
  <si>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</si>
  <si>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</si>
  <si>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</si>
  <si>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</si>
  <si>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</si>
  <si>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</si>
  <si>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</si>
  <si>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</si>
  <si>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</si>
  <si>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</si>
  <si>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</si>
  <si>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</si>
  <si>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</si>
  <si>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</si>
  <si>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</si>
  <si>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</si>
  <si>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</si>
  <si>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</si>
  <si>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</si>
  <si>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</si>
  <si>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</si>
  <si>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</si>
  <si>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</si>
  <si>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</si>
  <si>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</si>
  <si>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</si>
  <si>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</si>
  <si>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</si>
  <si>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</si>
  <si>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</si>
  <si>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</si>
  <si>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</si>
  <si>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</si>
  <si>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</si>
  <si>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</si>
  <si>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</si>
  <si>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</si>
  <si>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</si>
  <si>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</si>
  <si>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</si>
  <si>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</si>
  <si>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</si>
  <si>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</si>
  <si>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</si>
  <si>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</si>
  <si>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</si>
  <si>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</si>
  <si>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</si>
  <si>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</si>
  <si>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</si>
  <si>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</si>
  <si>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</si>
  <si>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</si>
  <si>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</si>
  <si>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</si>
  <si>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</si>
  <si>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</si>
  <si>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</si>
  <si>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</si>
  <si>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</si>
  <si>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</si>
  <si>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</si>
  <si>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</si>
  <si>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</si>
  <si>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</si>
  <si>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</si>
  <si>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</si>
  <si>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</si>
  <si>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</si>
  <si>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</si>
  <si>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</si>
  <si>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</si>
  <si>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</si>
  <si>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</si>
  <si>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</si>
  <si>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</si>
  <si>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</si>
  <si>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</si>
  <si>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</si>
  <si>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</si>
  <si>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</si>
  <si>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</si>
  <si>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</si>
  <si>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</si>
  <si>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</si>
  <si>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</si>
  <si>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</si>
  <si>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</si>
  <si>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</si>
  <si>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</si>
  <si>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</si>
  <si>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</si>
  <si>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</si>
  <si>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</si>
  <si>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</si>
  <si>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</si>
  <si>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</si>
  <si>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</si>
  <si>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</si>
  <si>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</si>
  <si>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</si>
  <si>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</si>
  <si>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</si>
  <si>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</si>
  <si>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</si>
  <si>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</si>
  <si>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</si>
  <si>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</si>
  <si>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</si>
  <si>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</si>
  <si>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</si>
  <si>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</si>
  <si>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</si>
  <si>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</si>
  <si>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</si>
  <si>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</si>
  <si>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</si>
  <si>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</si>
  <si>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</si>
  <si>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</si>
  <si>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</si>
  <si>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</si>
  <si>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</si>
  <si>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</si>
  <si>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</si>
  <si>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</si>
  <si>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</si>
  <si>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</si>
  <si>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</si>
  <si>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</si>
  <si>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</si>
  <si>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</si>
  <si>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</si>
  <si>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</si>
  <si>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</si>
  <si>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</si>
  <si>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</si>
  <si>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</si>
  <si>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</si>
  <si>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</si>
  <si>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</si>
  <si>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</si>
  <si>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</si>
  <si>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</si>
  <si>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</si>
  <si>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</si>
  <si>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</si>
  <si>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</si>
  <si>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</si>
  <si>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</si>
  <si>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</si>
  <si>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</si>
  <si>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</si>
  <si>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</si>
  <si>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</si>
  <si>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</si>
  <si>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</si>
  <si>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</si>
  <si>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</si>
  <si>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</si>
  <si>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</si>
  <si>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</si>
  <si>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</si>
  <si>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</si>
  <si>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</si>
  <si>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</si>
  <si>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</si>
  <si>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</si>
  <si>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</si>
  <si>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</si>
  <si>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</si>
  <si>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</si>
  <si>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</si>
  <si>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</si>
  <si>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</si>
  <si>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</si>
  <si>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</si>
  <si>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</si>
  <si>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</si>
  <si>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</si>
  <si>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</si>
  <si>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</si>
  <si>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</si>
  <si>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</si>
  <si>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</si>
  <si>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</si>
  <si>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</si>
  <si>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</si>
  <si>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</si>
  <si>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</si>
  <si>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</si>
  <si>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</si>
  <si>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</si>
  <si>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</si>
  <si>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</si>
  <si>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</si>
  <si>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</si>
  <si>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</si>
  <si>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</si>
  <si>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</si>
  <si>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</si>
  <si>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</si>
  <si>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</si>
  <si>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</si>
  <si>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</si>
  <si>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</si>
  <si>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</si>
  <si>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</si>
  <si>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</si>
  <si>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</si>
  <si>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</si>
  <si>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</si>
  <si>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</si>
  <si>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</si>
  <si>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</si>
  <si>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</si>
  <si>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</si>
  <si>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</si>
  <si>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</si>
  <si>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</si>
  <si>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</si>
  <si>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</si>
  <si>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</si>
  <si>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</si>
  <si>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</si>
  <si>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</si>
  <si>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</si>
  <si>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</si>
  <si>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</si>
  <si>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</si>
  <si>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</si>
  <si>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</si>
  <si>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</si>
  <si>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</si>
  <si>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</si>
  <si>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</si>
  <si>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</si>
  <si>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</si>
  <si>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</si>
  <si>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</si>
  <si>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</si>
  <si>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</si>
  <si>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</si>
  <si>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</si>
  <si>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</si>
  <si>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</si>
  <si>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</si>
  <si>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</si>
  <si>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</si>
  <si>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</si>
  <si>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</si>
  <si>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</si>
  <si>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</si>
  <si>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</si>
  <si>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</si>
  <si>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</si>
  <si>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</si>
  <si>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</si>
  <si>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</si>
  <si>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</si>
  <si>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</si>
  <si>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</si>
  <si>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</si>
  <si>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</si>
  <si>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</si>
  <si>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</si>
  <si>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</si>
  <si>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</si>
  <si>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</si>
  <si>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</si>
  <si>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</si>
  <si>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</si>
  <si>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</si>
  <si>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</si>
  <si>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</si>
  <si>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</si>
  <si>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</si>
  <si>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</si>
  <si>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</si>
  <si>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</si>
  <si>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</si>
  <si>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</si>
  <si>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</si>
  <si>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</si>
  <si>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</si>
  <si>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</si>
  <si>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</si>
  <si>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</si>
  <si>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</si>
  <si>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</si>
  <si>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</si>
  <si>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</si>
  <si>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</si>
  <si>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</si>
  <si>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</si>
  <si>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</si>
  <si>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</si>
  <si>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</si>
  <si>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</si>
  <si>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</si>
  <si>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</si>
  <si>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</si>
  <si>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</si>
  <si>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</si>
  <si>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</si>
  <si>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</si>
  <si>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</si>
  <si>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</si>
  <si>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</si>
  <si>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</si>
  <si>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</si>
  <si>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</si>
  <si>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</si>
  <si>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</si>
  <si>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</si>
  <si>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</si>
  <si>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</si>
  <si>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</si>
  <si>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</si>
  <si>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</si>
  <si>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</si>
  <si>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</si>
  <si>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</si>
  <si>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</si>
  <si>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</si>
  <si>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</si>
  <si>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</si>
  <si>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</si>
  <si>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</si>
  <si>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</si>
  <si>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</si>
  <si>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</si>
  <si>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</si>
  <si>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</si>
  <si>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</si>
  <si>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</si>
  <si>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</si>
  <si>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</si>
  <si>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</si>
  <si>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</si>
  <si>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</si>
  <si>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</si>
  <si>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</si>
  <si>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</si>
  <si>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</si>
  <si>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</si>
  <si>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</si>
  <si>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</si>
  <si>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</si>
  <si>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</si>
  <si>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</si>
  <si>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</si>
  <si>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</si>
  <si>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</si>
  <si>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</si>
  <si>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</si>
  <si>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</si>
  <si>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</si>
  <si>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</si>
  <si>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</si>
  <si>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</si>
  <si>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</si>
  <si>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</si>
  <si>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</si>
  <si>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</si>
  <si>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</si>
  <si>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</si>
  <si>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</si>
  <si>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</si>
  <si>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</si>
  <si>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</si>
  <si>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</si>
  <si>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</si>
  <si>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</si>
  <si>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</si>
  <si>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</si>
  <si>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</si>
  <si>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</si>
  <si>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</si>
  <si>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</si>
  <si>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</si>
  <si>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</si>
  <si>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</si>
  <si>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</si>
  <si>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</si>
  <si>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</si>
  <si>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</si>
  <si>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</si>
  <si>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</si>
  <si>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</si>
  <si>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</si>
  <si>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</si>
  <si>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</si>
  <si>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</si>
  <si>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</si>
  <si>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</si>
  <si>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</si>
  <si>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</si>
  <si>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</si>
  <si>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</si>
  <si>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</si>
  <si>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</si>
  <si>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</si>
  <si>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</si>
  <si>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</si>
  <si>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</si>
  <si>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</si>
  <si>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</si>
  <si>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</si>
  <si>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</si>
  <si>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</si>
  <si>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</si>
  <si>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</si>
  <si>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</si>
  <si>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</si>
  <si>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</si>
  <si>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</si>
  <si>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</si>
  <si>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</si>
  <si>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</si>
  <si>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</si>
  <si>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</si>
  <si>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</si>
  <si>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</si>
  <si>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</si>
  <si>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</si>
  <si>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</si>
  <si>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</si>
  <si>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</si>
  <si>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</si>
  <si>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</si>
  <si>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</si>
  <si>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</si>
  <si>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</si>
  <si>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</si>
  <si>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</si>
  <si>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</si>
  <si>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</si>
  <si>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</si>
  <si>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</si>
  <si>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</si>
  <si>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</si>
  <si>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</si>
  <si>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</si>
  <si>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</si>
  <si>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</si>
  <si>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</si>
  <si>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</si>
  <si>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</si>
  <si>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</si>
  <si>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</si>
  <si>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</si>
  <si>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</si>
  <si>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</si>
  <si>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</si>
  <si>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</si>
  <si>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</si>
  <si>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</si>
  <si>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</si>
  <si>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</si>
  <si>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</si>
  <si>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</si>
  <si>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</si>
  <si>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</si>
  <si>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</si>
  <si>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</si>
  <si>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</si>
  <si>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</si>
  <si>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</si>
  <si>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</si>
  <si>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</si>
  <si>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</si>
  <si>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</si>
  <si>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</si>
  <si>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</si>
  <si>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</si>
  <si>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</si>
  <si>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</si>
  <si>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</si>
  <si>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</si>
  <si>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</si>
  <si>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</si>
  <si>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</si>
  <si>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</si>
  <si>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</si>
  <si>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</si>
  <si>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</si>
  <si>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</si>
  <si>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</si>
  <si>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</si>
  <si>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</si>
  <si>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</si>
  <si>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</si>
  <si>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</si>
  <si>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</si>
  <si>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</si>
  <si>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</si>
  <si>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</si>
  <si>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</si>
  <si>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</si>
  <si>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</si>
  <si>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</si>
  <si>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</si>
  <si>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</si>
  <si>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</si>
  <si>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</si>
  <si>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</si>
  <si>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</si>
  <si>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</si>
  <si>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</si>
  <si>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</si>
  <si>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</si>
  <si>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</si>
  <si>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</si>
  <si>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</si>
  <si>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</si>
  <si>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</si>
  <si>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</si>
  <si>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</si>
  <si>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</si>
  <si>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</si>
  <si>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</si>
  <si>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</si>
  <si>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</si>
  <si>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</si>
  <si>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</si>
  <si>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</si>
  <si>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</si>
  <si>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</si>
  <si>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</si>
  <si>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</si>
  <si>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</si>
  <si>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</si>
  <si>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</si>
  <si>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</si>
  <si>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</si>
  <si>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</si>
  <si>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</si>
  <si>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</si>
  <si>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</si>
  <si>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</si>
  <si>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</si>
  <si>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</si>
  <si>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</si>
  <si>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</si>
  <si>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</si>
  <si>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</si>
  <si>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</si>
  <si>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</si>
  <si>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</si>
  <si>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</si>
  <si>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</si>
  <si>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</si>
  <si>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</si>
  <si>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</si>
  <si>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</si>
  <si>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</si>
  <si>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</si>
  <si>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</si>
  <si>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</si>
  <si>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</si>
  <si>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</si>
  <si>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</si>
  <si>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</si>
  <si>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</si>
  <si>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</si>
  <si>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</si>
  <si>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</si>
  <si>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</si>
  <si>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</si>
  <si>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</si>
  <si>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</si>
  <si>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</si>
  <si>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</si>
  <si>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</si>
  <si>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</si>
  <si>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</si>
  <si>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</si>
  <si>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</si>
  <si>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</si>
  <si>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</si>
  <si>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</si>
  <si>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</si>
  <si>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</si>
  <si>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</si>
  <si>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</si>
  <si>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</si>
  <si>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</si>
  <si>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</si>
  <si>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</si>
  <si>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</si>
  <si>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</si>
  <si>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</si>
  <si>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</si>
  <si>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</si>
  <si>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</si>
  <si>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</si>
  <si>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</si>
  <si>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</si>
  <si>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</si>
  <si>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</si>
  <si>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</si>
  <si>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</si>
  <si>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</si>
  <si>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</si>
  <si>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</si>
  <si>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</si>
  <si>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</si>
  <si>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</si>
  <si>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</si>
  <si>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</si>
  <si>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</si>
  <si>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</si>
  <si>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</si>
  <si>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</si>
  <si>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</si>
  <si>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</si>
  <si>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</si>
  <si>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</si>
  <si>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</si>
  <si>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</si>
  <si>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</si>
  <si>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</si>
  <si>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</si>
  <si>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</si>
  <si>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</si>
  <si>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</si>
  <si>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</si>
  <si>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</si>
  <si>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</si>
  <si>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</si>
  <si>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</si>
  <si>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</si>
  <si>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</si>
  <si>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</si>
  <si>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</si>
  <si>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</si>
  <si>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</si>
  <si>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</si>
  <si>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</si>
  <si>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</si>
  <si>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</si>
  <si>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</si>
  <si>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</si>
  <si>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</si>
  <si>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</si>
  <si>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</si>
  <si>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</si>
  <si>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</si>
  <si>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</si>
  <si>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</si>
  <si>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</si>
  <si>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</si>
  <si>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</si>
  <si>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</si>
  <si>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</si>
  <si>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</si>
  <si>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</si>
  <si>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</si>
  <si>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</si>
  <si>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</si>
  <si>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</si>
  <si>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</si>
  <si>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</si>
  <si>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</si>
  <si>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</si>
  <si>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</si>
  <si>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</si>
  <si>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</si>
  <si>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</si>
  <si>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</si>
  <si>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</si>
  <si>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</si>
  <si>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</si>
  <si>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</si>
  <si>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</si>
  <si>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</si>
  <si>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</si>
  <si>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</si>
  <si>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</si>
  <si>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</si>
  <si>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</si>
  <si>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</si>
  <si>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</si>
  <si>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</si>
  <si>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</si>
  <si>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</si>
  <si>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</si>
  <si>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</si>
  <si>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</si>
  <si>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</si>
  <si>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</si>
  <si>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</si>
  <si>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</si>
  <si>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</si>
  <si>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</si>
  <si>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</si>
  <si>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</si>
  <si>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</si>
  <si>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</si>
  <si>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</si>
  <si>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</si>
  <si>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</si>
  <si>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</si>
  <si>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</si>
  <si>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</si>
  <si>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</si>
  <si>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</si>
  <si>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</si>
  <si>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</si>
  <si>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</si>
  <si>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</si>
  <si>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</si>
  <si>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</si>
  <si>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</si>
  <si>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</si>
  <si>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</si>
  <si>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</si>
  <si>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</si>
  <si>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</si>
  <si>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</si>
  <si>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</si>
  <si>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</si>
  <si>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</si>
  <si>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</si>
  <si>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</si>
  <si>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</si>
  <si>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</si>
  <si>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</si>
  <si>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</si>
  <si>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</si>
  <si>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</si>
  <si>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</si>
  <si>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</si>
  <si>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</si>
  <si>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</si>
  <si>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</si>
  <si>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</si>
  <si>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</si>
  <si>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</si>
  <si>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</si>
  <si>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</si>
  <si>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</si>
  <si>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</si>
  <si>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</si>
  <si>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</si>
  <si>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</si>
  <si>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</si>
  <si>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</si>
  <si>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</si>
  <si>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</si>
  <si>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</si>
  <si>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</si>
  <si>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</si>
  <si>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</si>
  <si>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</si>
  <si>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</si>
  <si>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</si>
  <si>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</si>
  <si>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</si>
  <si>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</si>
  <si>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</si>
  <si>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</si>
  <si>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</si>
  <si>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</si>
  <si>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</si>
  <si>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</si>
  <si>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</si>
  <si>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</si>
  <si>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</si>
  <si>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</si>
  <si>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</si>
  <si>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</si>
  <si>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</si>
  <si>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</si>
  <si>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</si>
  <si>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</si>
  <si>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</si>
  <si>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</si>
  <si>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</si>
  <si>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</si>
  <si>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</si>
  <si>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</si>
  <si>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</si>
  <si>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</si>
  <si>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</si>
  <si>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</si>
  <si>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</si>
  <si>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</si>
  <si>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</si>
  <si>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</si>
  <si>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</si>
  <si>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</si>
  <si>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</si>
  <si>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</si>
  <si>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</si>
  <si>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</si>
  <si>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</si>
  <si>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</si>
  <si>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</si>
  <si>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</si>
  <si>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</si>
  <si>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</si>
  <si>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</si>
  <si>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</si>
  <si>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</si>
  <si>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</si>
  <si>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</si>
  <si>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</si>
  <si>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</si>
  <si>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</si>
  <si>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</si>
  <si>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</si>
  <si>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</si>
  <si>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</si>
  <si>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</si>
  <si>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</si>
  <si>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</si>
  <si>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</si>
  <si>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</si>
  <si>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</si>
  <si>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</si>
  <si>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</si>
  <si>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</si>
  <si>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</si>
  <si>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</si>
  <si>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</si>
  <si>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</si>
  <si>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</si>
  <si>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</si>
  <si>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</si>
  <si>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</si>
  <si>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</si>
  <si>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</si>
  <si>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</si>
  <si>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</si>
  <si>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</si>
  <si>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</si>
  <si>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</si>
  <si>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</si>
  <si>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</si>
  <si>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</si>
  <si>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</si>
  <si>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</si>
  <si>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</si>
  <si>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</si>
  <si>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</si>
  <si>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</si>
  <si>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</si>
  <si>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</si>
  <si>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</si>
  <si>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</si>
  <si>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</si>
  <si>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</si>
  <si>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</si>
  <si>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</si>
  <si>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</si>
  <si>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</si>
  <si>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</si>
  <si>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</si>
  <si>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</si>
  <si>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</si>
  <si>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</si>
  <si>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</si>
  <si>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</si>
  <si>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</si>
  <si>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</si>
  <si>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</si>
  <si>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</si>
  <si>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</si>
  <si>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</si>
  <si>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</si>
  <si>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</si>
  <si>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</si>
  <si>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</si>
  <si>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</si>
  <si>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</si>
  <si>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</si>
  <si>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</si>
  <si>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</si>
  <si>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</si>
  <si>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</si>
  <si>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</si>
  <si>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</si>
  <si>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</si>
  <si>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</si>
  <si>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</si>
  <si>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</si>
  <si>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</si>
  <si>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</si>
  <si>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</si>
  <si>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</si>
  <si>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</si>
  <si>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</si>
  <si>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</si>
  <si>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</si>
  <si>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</si>
  <si>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</si>
  <si>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</si>
  <si>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</si>
  <si>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</si>
  <si>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</si>
  <si>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</si>
  <si>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</si>
  <si>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</si>
  <si>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</si>
  <si>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</si>
  <si>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</si>
  <si>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</si>
  <si>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</si>
  <si>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</si>
  <si>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</si>
  <si>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</si>
  <si>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</si>
  <si>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</si>
  <si>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</si>
  <si>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</si>
  <si>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</si>
  <si>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</si>
  <si>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</si>
  <si>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</si>
  <si>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</si>
  <si>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</si>
  <si>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</si>
  <si>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</si>
  <si>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</si>
  <si>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</si>
  <si>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</si>
  <si>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</si>
  <si>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</si>
  <si>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</si>
  <si>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</si>
  <si>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</si>
  <si>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</si>
  <si>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</si>
  <si>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</si>
  <si>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</si>
  <si>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</si>
  <si>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</si>
  <si>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</si>
  <si>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</si>
  <si>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</si>
  <si>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</si>
  <si>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</si>
  <si>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</si>
  <si>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</si>
  <si>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</si>
  <si>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</si>
  <si>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</si>
  <si>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</si>
  <si>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</si>
  <si>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</si>
  <si>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</si>
  <si>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</si>
  <si>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</si>
  <si>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</si>
  <si>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</si>
  <si>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</si>
  <si>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</si>
  <si>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</si>
  <si>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</si>
  <si>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</si>
  <si>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</si>
  <si>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</si>
  <si>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</si>
  <si>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</si>
  <si>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</si>
  <si>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</si>
  <si>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</si>
  <si>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</si>
  <si>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</si>
  <si>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</si>
  <si>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</si>
  <si>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</si>
  <si>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</si>
  <si>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</si>
  <si>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</si>
  <si>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</si>
  <si>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</si>
  <si>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</si>
  <si>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</si>
  <si>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</si>
  <si>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</si>
  <si>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</si>
  <si>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</si>
  <si>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</si>
  <si>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</si>
  <si>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</si>
  <si>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</si>
  <si>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</si>
  <si>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</si>
  <si>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</si>
  <si>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</si>
  <si>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</si>
  <si>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</si>
  <si>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</si>
  <si>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</si>
  <si>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</si>
  <si>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</si>
  <si>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</si>
  <si>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</si>
  <si>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</si>
  <si>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</si>
  <si>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</si>
  <si>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</si>
  <si>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</si>
  <si>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</si>
  <si>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</si>
  <si>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</si>
  <si>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</si>
  <si>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</si>
  <si>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</si>
  <si>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</si>
  <si>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</si>
  <si>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</si>
  <si>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</si>
  <si>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</si>
  <si>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</si>
  <si>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</si>
  <si>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</si>
  <si>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</si>
  <si>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</si>
  <si>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</si>
  <si>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</si>
  <si>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</si>
  <si>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</si>
  <si>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</si>
  <si>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</si>
  <si>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</si>
  <si>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</si>
  <si>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</si>
  <si>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</si>
  <si>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</si>
  <si>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</si>
  <si>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</si>
  <si>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</si>
  <si>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</si>
  <si>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</si>
  <si>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</si>
  <si>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</si>
  <si>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</si>
  <si>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</si>
  <si>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</si>
  <si>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</si>
  <si>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</si>
  <si>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</si>
  <si>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</si>
  <si>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</si>
  <si>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</si>
  <si>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</si>
  <si>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</si>
  <si>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</si>
  <si>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</si>
  <si>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</si>
  <si>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</si>
  <si>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</si>
  <si>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</si>
  <si>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</si>
  <si>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</si>
  <si>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</si>
  <si>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</si>
  <si>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</si>
  <si>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</si>
  <si>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</si>
  <si>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</si>
  <si>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</si>
  <si>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</si>
  <si>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</si>
  <si>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</si>
  <si>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</si>
  <si>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</si>
  <si>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</si>
  <si>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</si>
  <si>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</si>
  <si>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</si>
  <si>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</si>
  <si>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</si>
  <si>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</si>
  <si>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</si>
  <si>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</si>
  <si>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</si>
  <si>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</si>
  <si>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</si>
  <si>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</si>
  <si>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</si>
  <si>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</si>
  <si>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</si>
  <si>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</si>
  <si>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</si>
  <si>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</si>
  <si>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</si>
  <si>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</si>
  <si>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</si>
  <si>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</si>
  <si>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</si>
  <si>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</si>
  <si>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</si>
  <si>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</si>
  <si>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</si>
  <si>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</si>
  <si>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</si>
  <si>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</si>
  <si>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</si>
  <si>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</si>
  <si>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</si>
  <si>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</si>
  <si>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</si>
  <si>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</si>
  <si>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</si>
  <si>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</si>
  <si>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</si>
  <si>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</si>
  <si>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</si>
  <si>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</si>
  <si>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</si>
  <si>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</si>
  <si>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</si>
  <si>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</si>
  <si>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</si>
  <si>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</si>
  <si>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</si>
  <si>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</si>
  <si>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</si>
  <si>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</si>
  <si>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</si>
  <si>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</si>
  <si>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</si>
  <si>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</si>
  <si>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</si>
  <si>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</si>
  <si>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</si>
  <si>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</si>
  <si>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</si>
  <si>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</si>
  <si>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</si>
  <si>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</si>
  <si>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</si>
  <si>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</si>
  <si>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</si>
  <si>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</si>
  <si>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</si>
  <si>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</si>
  <si>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</si>
  <si>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</si>
  <si>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</si>
  <si>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</si>
  <si>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</si>
  <si>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</si>
  <si>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</si>
  <si>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</si>
  <si>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</si>
  <si>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</si>
  <si>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</si>
  <si>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</si>
  <si>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</si>
  <si>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</si>
  <si>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</si>
  <si>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</si>
  <si>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</si>
  <si>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</si>
  <si>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</si>
  <si>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</si>
  <si>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</si>
  <si>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</si>
  <si>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</si>
  <si>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</si>
  <si>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</si>
  <si>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</si>
  <si>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</si>
  <si>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</si>
  <si>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</si>
  <si>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</si>
  <si>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</si>
  <si>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</si>
  <si>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</si>
  <si>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</si>
  <si>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</si>
  <si>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</si>
  <si>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</si>
  <si>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</si>
  <si>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</si>
  <si>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</si>
  <si>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</si>
  <si>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</si>
  <si>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</si>
  <si>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</si>
  <si>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</si>
  <si>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</si>
  <si>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</si>
  <si>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</si>
  <si>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</si>
  <si>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</si>
  <si>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</si>
  <si>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</si>
  <si>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</si>
  <si>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</si>
  <si>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</si>
  <si>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</si>
  <si>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</si>
  <si>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</si>
  <si>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</si>
  <si>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</si>
  <si>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</si>
  <si>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</si>
  <si>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</si>
  <si>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</si>
  <si>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</si>
  <si>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</si>
  <si>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</si>
  <si>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</si>
  <si>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</si>
  <si>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</si>
  <si>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</si>
  <si>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</si>
  <si>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</si>
  <si>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</si>
  <si>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</si>
  <si>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</si>
  <si>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</si>
  <si>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</si>
  <si>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</si>
  <si>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</si>
  <si>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</si>
  <si>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</si>
  <si>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</si>
  <si>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</si>
  <si>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</si>
  <si>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</si>
  <si>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</si>
  <si>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</si>
  <si>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</si>
  <si>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</si>
  <si>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</si>
  <si>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</si>
  <si>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</si>
  <si>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</si>
  <si>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</si>
  <si>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</si>
  <si>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</si>
  <si>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</si>
  <si>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</si>
  <si>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</si>
  <si>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</si>
  <si>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</si>
  <si>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</si>
  <si>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</si>
  <si>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</si>
  <si>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</si>
  <si>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</si>
  <si>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</si>
  <si>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</si>
  <si>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</si>
  <si>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</si>
  <si>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</si>
  <si>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</si>
  <si>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</si>
  <si>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</si>
  <si>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</si>
  <si>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</si>
  <si>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</si>
  <si>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</si>
  <si>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</si>
  <si>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</si>
  <si>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</si>
  <si>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</si>
  <si>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</si>
  <si>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</si>
  <si>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</si>
  <si>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</si>
  <si>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</si>
  <si>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</si>
  <si>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</si>
  <si>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</si>
  <si>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</si>
  <si>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</si>
  <si>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</si>
  <si>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</si>
  <si>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</si>
  <si>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</si>
  <si>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</si>
  <si>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</si>
  <si>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</si>
  <si>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</si>
  <si>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</si>
  <si>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</si>
  <si>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</si>
  <si>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</si>
  <si>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</si>
  <si>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</si>
  <si>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</si>
  <si>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</si>
  <si>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</si>
  <si>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</si>
  <si>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</si>
  <si>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</si>
  <si>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</si>
  <si>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</si>
  <si>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</si>
  <si>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</si>
  <si>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</si>
  <si>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</si>
  <si>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</si>
  <si>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</si>
  <si>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</si>
  <si>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</si>
  <si>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</si>
  <si>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</si>
  <si>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</si>
  <si>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</si>
  <si>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</si>
  <si>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</si>
  <si>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</si>
  <si>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</si>
  <si>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</si>
  <si>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</si>
  <si>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</si>
  <si>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</si>
  <si>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</si>
  <si>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</si>
  <si>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</si>
  <si>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</si>
  <si>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</si>
  <si>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</si>
  <si>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</si>
  <si>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</si>
  <si>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</si>
  <si>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</si>
  <si>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</si>
  <si>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</si>
  <si>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</si>
  <si>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</si>
  <si>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</si>
  <si>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</si>
  <si>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</si>
  <si>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</si>
  <si>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</si>
  <si>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</si>
  <si>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</si>
  <si>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</si>
  <si>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</si>
  <si>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</si>
  <si>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</si>
  <si>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</si>
  <si>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</si>
  <si>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</si>
  <si>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</si>
  <si>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</si>
  <si>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</si>
  <si>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</si>
  <si>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</si>
  <si>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</si>
  <si>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</si>
  <si>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</si>
  <si>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</si>
  <si>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</si>
  <si>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</si>
  <si>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</si>
  <si>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</si>
  <si>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</si>
  <si>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</si>
  <si>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</si>
  <si>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</si>
  <si>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</si>
  <si>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</si>
  <si>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</si>
  <si>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</si>
  <si>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</si>
  <si>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</si>
  <si>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</si>
  <si>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</si>
  <si>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</si>
  <si>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</si>
  <si>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</si>
  <si>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</si>
  <si>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</si>
  <si>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</si>
  <si>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</si>
  <si>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</si>
  <si>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</si>
  <si>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</si>
  <si>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</si>
  <si>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</si>
  <si>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</si>
  <si>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</si>
  <si>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</si>
  <si>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</si>
  <si>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</si>
  <si>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</si>
  <si>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</si>
  <si>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</si>
  <si>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</si>
  <si>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</si>
  <si>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</si>
  <si>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</si>
  <si>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</si>
  <si>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</si>
  <si>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</si>
  <si>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</si>
  <si>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</si>
  <si>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</si>
  <si>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</si>
  <si>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</si>
  <si>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</si>
  <si>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</si>
  <si>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</si>
  <si>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</si>
  <si>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</si>
  <si>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</si>
  <si>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</si>
  <si>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</si>
  <si>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</si>
  <si>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</si>
  <si>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</si>
  <si>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</si>
  <si>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</si>
  <si>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</si>
  <si>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</si>
  <si>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</si>
  <si>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</si>
  <si>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</si>
  <si>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</si>
  <si>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</si>
  <si>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</si>
  <si>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</si>
  <si>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</si>
  <si>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</si>
  <si>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</si>
  <si>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</si>
  <si>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</si>
  <si>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</si>
  <si>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</si>
  <si>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</si>
  <si>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</si>
  <si>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</si>
  <si>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</si>
  <si>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</si>
  <si>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</si>
  <si>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</si>
  <si>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</si>
  <si>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</si>
  <si>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</si>
  <si>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</si>
  <si>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</si>
  <si>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</si>
  <si>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</si>
  <si>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</si>
  <si>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</si>
  <si>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</si>
  <si>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</si>
  <si>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</si>
  <si>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</si>
  <si>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</si>
  <si>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</si>
  <si>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</si>
  <si>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</si>
  <si>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</si>
  <si>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</si>
  <si>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</si>
  <si>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</si>
  <si>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</si>
  <si>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</si>
  <si>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</si>
  <si>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</si>
  <si>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</si>
  <si>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</si>
  <si>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</si>
  <si>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</si>
  <si>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</si>
  <si>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</si>
  <si>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</si>
  <si>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</si>
  <si>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</si>
  <si>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</si>
  <si>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</si>
  <si>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</si>
  <si>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</si>
  <si>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</si>
  <si>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</si>
  <si>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</si>
  <si>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</si>
  <si>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</si>
  <si>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</si>
  <si>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</si>
  <si>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</si>
  <si>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</si>
  <si>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</si>
  <si>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</si>
  <si>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</si>
  <si>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</si>
  <si>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</si>
  <si>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</si>
  <si>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</si>
  <si>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</si>
  <si>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</si>
  <si>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</si>
  <si>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</si>
  <si>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</si>
  <si>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</si>
  <si>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</si>
  <si>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</si>
  <si>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</si>
  <si>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</si>
  <si>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</si>
  <si>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</si>
  <si>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</si>
  <si>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</si>
  <si>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</si>
  <si>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</si>
  <si>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</si>
  <si>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</si>
  <si>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</si>
  <si>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</si>
  <si>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</si>
  <si>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</si>
  <si>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</si>
  <si>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</si>
  <si>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</si>
  <si>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</si>
  <si>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</si>
  <si>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</si>
  <si>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</si>
  <si>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</si>
  <si>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</si>
  <si>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</si>
  <si>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</si>
  <si>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</si>
  <si>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</si>
  <si>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</si>
  <si>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</si>
  <si>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</si>
  <si>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</si>
  <si>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</si>
  <si>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</si>
  <si>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</si>
  <si>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</si>
  <si>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</si>
  <si>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</si>
  <si>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</si>
  <si>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</si>
  <si>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</si>
  <si>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</si>
  <si>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</si>
  <si>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</si>
  <si>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</si>
  <si>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</si>
  <si>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</si>
  <si>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</si>
  <si>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</si>
  <si>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</si>
  <si>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</si>
  <si>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</si>
  <si>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</si>
  <si>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</si>
  <si>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</si>
  <si>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</si>
  <si>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</si>
  <si>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</si>
  <si>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</si>
  <si>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</si>
  <si>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</si>
  <si>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</si>
  <si>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</si>
  <si>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</si>
  <si>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</si>
  <si>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</si>
  <si>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</si>
  <si>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</si>
  <si>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</si>
  <si>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</si>
  <si>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</si>
  <si>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</si>
  <si>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</si>
  <si>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</si>
  <si>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</si>
  <si>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</si>
  <si>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</si>
  <si>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</si>
  <si>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</si>
  <si>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</si>
  <si>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</si>
  <si>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</si>
  <si>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</si>
  <si>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</si>
  <si>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</si>
  <si>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</si>
  <si>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</si>
  <si>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</si>
  <si>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</si>
  <si>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</si>
  <si>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</si>
  <si>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</si>
  <si>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</si>
  <si>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</si>
  <si>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</si>
  <si>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</si>
  <si>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</si>
  <si>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</si>
  <si>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</si>
  <si>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</si>
  <si>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</si>
  <si>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</si>
  <si>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</si>
  <si>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</si>
  <si>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</si>
  <si>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</si>
  <si>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</si>
  <si>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</si>
  <si>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</si>
  <si>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</si>
  <si>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</si>
  <si>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</si>
  <si>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</si>
  <si>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</si>
  <si>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</si>
  <si>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</si>
  <si>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</si>
  <si>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</si>
  <si>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</si>
  <si>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</si>
  <si>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</si>
  <si>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</si>
  <si>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</si>
  <si>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</si>
  <si>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</si>
  <si>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</si>
  <si>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</si>
  <si>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</si>
  <si>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</si>
  <si>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</si>
  <si>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</si>
  <si>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</si>
  <si>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</si>
  <si>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</si>
  <si>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</si>
  <si>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</si>
  <si>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</si>
  <si>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</si>
  <si>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</si>
  <si>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</si>
  <si>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</si>
  <si>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</si>
  <si>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</si>
  <si>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</si>
  <si>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</si>
  <si>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</si>
  <si>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</si>
  <si>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</si>
  <si>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</si>
  <si>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</si>
  <si>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</si>
  <si>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</si>
  <si>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</si>
  <si>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</si>
  <si>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</si>
  <si>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</si>
  <si>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</si>
  <si>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</si>
  <si>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</si>
  <si>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</si>
  <si>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</si>
  <si>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</si>
  <si>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</si>
  <si>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</si>
  <si>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</si>
  <si>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</si>
  <si>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</si>
  <si>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</si>
  <si>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</si>
  <si>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</si>
  <si>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</si>
  <si>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</si>
  <si>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</si>
  <si>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</si>
  <si>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</si>
  <si>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</si>
  <si>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</si>
  <si>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</si>
  <si>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</si>
  <si>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</si>
  <si>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</si>
  <si>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</si>
  <si>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</si>
  <si>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</si>
  <si>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</si>
  <si>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</si>
  <si>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</si>
  <si>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</si>
  <si>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</si>
  <si>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</si>
  <si>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</si>
  <si>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</si>
  <si>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</si>
  <si>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</si>
  <si>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</si>
  <si>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</si>
  <si>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</si>
  <si>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</si>
  <si>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</si>
  <si>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</si>
  <si>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</si>
  <si>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</si>
  <si>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</si>
  <si>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</si>
  <si>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</si>
  <si>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</si>
  <si>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</si>
  <si>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</si>
  <si>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</si>
  <si>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</si>
  <si>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</si>
  <si>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</si>
  <si>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</si>
  <si>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</si>
  <si>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</si>
  <si>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</si>
  <si>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</si>
  <si>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</si>
  <si>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</si>
  <si>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</si>
  <si>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</si>
  <si>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</si>
  <si>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</si>
  <si>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</si>
  <si>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</si>
  <si>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</si>
  <si>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</si>
  <si>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</si>
  <si>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</si>
  <si>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</si>
  <si>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</si>
  <si>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</si>
  <si>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</si>
  <si>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</si>
  <si>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</si>
  <si>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</si>
  <si>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</si>
  <si>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</si>
  <si>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</si>
  <si>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</si>
  <si>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</si>
  <si>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</si>
  <si>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</si>
  <si>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</si>
  <si>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</si>
  <si>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</si>
  <si>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</si>
  <si>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</si>
  <si>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</si>
  <si>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</si>
  <si>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</si>
  <si>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</si>
  <si>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</si>
  <si>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</si>
  <si>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</si>
  <si>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</si>
  <si>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</si>
  <si>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</si>
  <si>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</si>
  <si>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</si>
  <si>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</si>
  <si>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</si>
  <si>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</si>
  <si>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</si>
  <si>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</si>
  <si>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</si>
  <si>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</si>
  <si>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</si>
  <si>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</si>
  <si>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</si>
  <si>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</si>
  <si>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</si>
  <si>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</si>
  <si>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</si>
  <si>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</si>
  <si>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</si>
  <si>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</si>
  <si>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</si>
  <si>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</si>
  <si>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</si>
  <si>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</si>
  <si>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</si>
  <si>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</si>
  <si>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</si>
  <si>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</si>
  <si>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</si>
  <si>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</si>
  <si>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</si>
  <si>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</si>
  <si>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</si>
  <si>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</si>
  <si>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</si>
  <si>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</si>
  <si>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</si>
  <si>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</si>
  <si>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</si>
  <si>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</si>
  <si>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</si>
  <si>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</si>
  <si>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</si>
  <si>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</si>
  <si>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</si>
  <si>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</si>
  <si>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</si>
  <si>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</si>
  <si>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</si>
  <si>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</si>
  <si>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</si>
  <si>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</si>
  <si>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</si>
  <si>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</si>
  <si>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</si>
  <si>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</si>
  <si>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</si>
  <si>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</si>
  <si>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</si>
  <si>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</si>
  <si>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</si>
  <si>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</si>
  <si>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</si>
  <si>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</si>
  <si>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</si>
  <si>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</si>
  <si>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</si>
  <si>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</si>
  <si>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</si>
  <si>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</si>
  <si>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</si>
  <si>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</si>
  <si>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</si>
  <si>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</si>
  <si>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</si>
  <si>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</si>
  <si>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</si>
  <si>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</si>
  <si>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</si>
  <si>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</si>
  <si>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</si>
  <si>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</si>
  <si>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</si>
  <si>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</si>
  <si>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</si>
  <si>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</si>
  <si>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</si>
  <si>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</si>
  <si>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</si>
  <si>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</si>
  <si>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</si>
  <si>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</si>
  <si>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</si>
  <si>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</si>
  <si>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</si>
  <si>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</si>
  <si>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</si>
  <si>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</si>
  <si>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</si>
  <si>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</si>
  <si>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</si>
  <si>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</si>
  <si>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</si>
  <si>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</si>
  <si>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</si>
  <si>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</si>
  <si>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</si>
  <si>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</si>
  <si>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</si>
  <si>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</si>
  <si>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</si>
  <si>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</si>
  <si>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</si>
  <si>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</si>
  <si>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</si>
  <si>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</si>
  <si>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</si>
  <si>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</si>
  <si>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</si>
  <si>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</si>
  <si>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</si>
  <si>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</si>
  <si>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</si>
  <si>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</si>
  <si>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</si>
  <si>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</si>
  <si>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</si>
  <si>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</si>
  <si>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</si>
  <si>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</si>
  <si>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</si>
  <si>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</si>
  <si>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</si>
  <si>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</si>
  <si>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</si>
  <si>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</si>
  <si>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</si>
  <si>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</si>
  <si>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</si>
  <si>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</si>
  <si>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</si>
  <si>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</si>
  <si>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</si>
  <si>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</si>
  <si>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</si>
  <si>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</si>
  <si>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</si>
  <si>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</si>
  <si>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</si>
  <si>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</si>
  <si>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</si>
  <si>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</si>
  <si>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</si>
  <si>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</si>
  <si>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</si>
  <si>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</si>
  <si>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</si>
  <si>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</si>
  <si>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</si>
  <si>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</si>
  <si>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</si>
  <si>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</si>
  <si>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</si>
  <si>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</si>
  <si>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</si>
  <si>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</si>
  <si>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</si>
  <si>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</si>
  <si>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</si>
  <si>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</si>
  <si>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</si>
  <si>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</si>
  <si>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</si>
  <si>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</si>
  <si>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</si>
  <si>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</si>
  <si>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</si>
  <si>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</si>
  <si>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</si>
  <si>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</si>
  <si>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</si>
  <si>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</si>
  <si>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</si>
  <si>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</si>
  <si>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</si>
  <si>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</si>
  <si>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</si>
  <si>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</si>
  <si>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</si>
  <si>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</si>
  <si>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</si>
  <si>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</si>
  <si>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</si>
  <si>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</si>
  <si>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</si>
  <si>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</si>
  <si>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</si>
  <si>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</si>
  <si>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</si>
  <si>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</si>
  <si>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</si>
  <si>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</si>
  <si>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</si>
  <si>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</si>
  <si>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</si>
  <si>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</si>
  <si>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</si>
  <si>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</si>
  <si>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</si>
  <si>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</si>
  <si>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</si>
  <si>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</si>
  <si>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</si>
  <si>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</si>
  <si>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</si>
  <si>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</si>
  <si>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</si>
  <si>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</si>
  <si>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</si>
  <si>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</si>
  <si>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</si>
  <si>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</si>
  <si>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</si>
  <si>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</si>
  <si>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</si>
  <si>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</si>
  <si>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</si>
  <si>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</si>
  <si>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</si>
  <si>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</si>
  <si>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</si>
  <si>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</si>
  <si>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</si>
  <si>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</si>
  <si>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</si>
  <si>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</si>
  <si>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</si>
  <si>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</si>
  <si>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</si>
  <si>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</si>
  <si>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</si>
  <si>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</si>
  <si>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</si>
  <si>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</si>
  <si>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</si>
  <si>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</si>
  <si>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</si>
  <si>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</si>
  <si>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</si>
  <si>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</si>
  <si>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</si>
  <si>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</si>
  <si>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</si>
  <si>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</si>
  <si>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</si>
  <si>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</si>
  <si>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</si>
  <si>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</si>
  <si>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</si>
  <si>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</si>
  <si>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</si>
  <si>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</si>
  <si>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</si>
  <si>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</si>
  <si>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</si>
  <si>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</si>
  <si>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</si>
  <si>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</si>
  <si>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</si>
  <si>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</si>
  <si>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</si>
  <si>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</si>
  <si>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</si>
  <si>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</si>
  <si>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</si>
  <si>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</si>
  <si>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</si>
  <si>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</si>
  <si>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</si>
  <si>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</si>
  <si>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</si>
  <si>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</si>
  <si>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</si>
  <si>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</si>
  <si>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</si>
  <si>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</si>
  <si>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</si>
  <si>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</si>
  <si>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</si>
  <si>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</si>
  <si>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</si>
  <si>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</si>
  <si>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</si>
  <si>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</si>
  <si>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</si>
  <si>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</si>
  <si>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</si>
  <si>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</si>
  <si>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</si>
  <si>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</si>
  <si>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</si>
  <si>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</si>
  <si>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</si>
  <si>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</si>
  <si>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</si>
  <si>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</si>
  <si>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</si>
  <si>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</si>
  <si>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</si>
  <si>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</si>
  <si>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</si>
  <si>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</si>
  <si>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</si>
  <si>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</si>
  <si>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</si>
  <si>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</si>
  <si>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</si>
  <si>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</si>
  <si>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</si>
  <si>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</si>
  <si>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</si>
  <si>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</si>
  <si>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</si>
  <si>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</si>
  <si>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</si>
  <si>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</si>
  <si>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</si>
  <si>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</si>
  <si>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</si>
  <si>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</si>
  <si>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</si>
  <si>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</si>
  <si>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</si>
  <si>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</si>
  <si>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</si>
  <si>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</si>
  <si>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</si>
  <si>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</si>
  <si>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</si>
  <si>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</si>
  <si>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</si>
  <si>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</si>
  <si>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</si>
  <si>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</si>
  <si>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</si>
  <si>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</si>
  <si>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</si>
  <si>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</si>
  <si>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</si>
  <si>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</si>
  <si>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</si>
  <si>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</si>
  <si>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</si>
  <si>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</si>
  <si>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</si>
  <si>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</si>
  <si>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</si>
  <si>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</si>
  <si>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</si>
  <si>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</si>
  <si>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</si>
  <si>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</si>
  <si>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</si>
  <si>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</si>
  <si>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</si>
  <si>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</si>
  <si>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</si>
  <si>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</si>
  <si>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</si>
  <si>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</si>
  <si>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</si>
  <si>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</si>
  <si>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</si>
  <si>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</si>
  <si>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</si>
  <si>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</si>
  <si>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</si>
  <si>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</si>
  <si>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</si>
  <si>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</si>
  <si>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</si>
  <si>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</si>
  <si>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</si>
  <si>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</si>
  <si>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</si>
  <si>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</si>
  <si>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</si>
  <si>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</si>
  <si>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</si>
  <si>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</si>
  <si>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</si>
  <si>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</si>
  <si>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</si>
  <si>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</si>
  <si>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</si>
  <si>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</si>
  <si>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</si>
  <si>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</si>
  <si>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</si>
  <si>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</si>
  <si>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</si>
  <si>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</si>
  <si>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</si>
  <si>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</si>
  <si>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</si>
  <si>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</si>
  <si>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</si>
  <si>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</si>
  <si>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</si>
  <si>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</si>
  <si>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</si>
  <si>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</si>
  <si>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</si>
  <si>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</si>
  <si>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</si>
  <si>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</si>
  <si>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</si>
  <si>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</si>
  <si>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</si>
  <si>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</si>
  <si>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</si>
  <si>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</si>
  <si>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</si>
  <si>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</si>
  <si>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</si>
  <si>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</si>
  <si>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</si>
  <si>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</si>
  <si>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</si>
  <si>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</si>
  <si>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</si>
  <si>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</si>
  <si>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</si>
  <si>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</si>
  <si>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</si>
  <si>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</si>
  <si>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</si>
  <si>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</si>
  <si>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</si>
  <si>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</si>
  <si>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</si>
  <si>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</si>
  <si>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</si>
  <si>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</si>
  <si>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</si>
  <si>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</si>
  <si>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</si>
  <si>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</si>
  <si>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</si>
  <si>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</si>
  <si>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</si>
  <si>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</si>
  <si>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</si>
  <si>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</si>
  <si>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</si>
  <si>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</si>
  <si>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</si>
  <si>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</si>
  <si>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</si>
  <si>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</si>
  <si>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</si>
  <si>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</si>
  <si>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</si>
  <si>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</si>
  <si>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</si>
  <si>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</si>
  <si>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</si>
  <si>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</si>
  <si>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</si>
  <si>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</si>
  <si>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</si>
  <si>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</si>
  <si>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</si>
  <si>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</si>
  <si>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</si>
  <si>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</si>
  <si>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</si>
  <si>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</si>
  <si>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</si>
  <si>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</si>
  <si>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</si>
  <si>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</si>
  <si>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</si>
  <si>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</si>
  <si>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</si>
  <si>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</si>
  <si>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</si>
  <si>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</si>
  <si>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</si>
  <si>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</si>
  <si>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</si>
  <si>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</si>
  <si>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</si>
  <si>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</si>
  <si>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</si>
  <si>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</si>
  <si>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</si>
  <si>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</si>
  <si>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</si>
  <si>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</si>
  <si>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</si>
  <si>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</si>
  <si>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</si>
  <si>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</si>
  <si>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</si>
  <si>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</si>
  <si>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</si>
  <si>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</si>
  <si>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</si>
  <si>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</si>
  <si>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</si>
  <si>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</si>
  <si>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</si>
  <si>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</si>
  <si>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</si>
  <si>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</si>
  <si>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</si>
  <si>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</si>
  <si>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</si>
  <si>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</si>
  <si>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</si>
  <si>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</si>
  <si>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</si>
  <si>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</si>
  <si>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</si>
  <si>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</si>
  <si>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</si>
  <si>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</si>
  <si>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</si>
  <si>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</si>
  <si>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</si>
  <si>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</si>
  <si>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</si>
  <si>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</si>
  <si>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</si>
  <si>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</si>
  <si>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</si>
  <si>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</si>
  <si>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</si>
  <si>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</si>
  <si>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</si>
  <si>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</si>
  <si>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</si>
  <si>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</si>
  <si>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</si>
  <si>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</si>
  <si>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</si>
  <si>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</si>
  <si>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</si>
  <si>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</si>
  <si>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</si>
  <si>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</si>
  <si>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</si>
  <si>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</si>
  <si>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</si>
  <si>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</si>
  <si>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</si>
  <si>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</si>
  <si>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</si>
  <si>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</si>
  <si>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</si>
  <si>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</si>
  <si>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</si>
  <si>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</si>
  <si>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</si>
  <si>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</si>
  <si>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</si>
  <si>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</si>
  <si>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</si>
  <si>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</si>
  <si>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</si>
  <si>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</si>
  <si>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</si>
  <si>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</si>
  <si>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</si>
  <si>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</si>
  <si>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</si>
  <si>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</si>
  <si>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</si>
  <si>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</si>
  <si>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</si>
  <si>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</si>
  <si>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</si>
  <si>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</si>
  <si>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</si>
  <si>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</si>
  <si>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</si>
  <si>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</si>
  <si>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</si>
  <si>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</si>
  <si>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</si>
  <si>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</si>
  <si>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</si>
  <si>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</si>
  <si>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</si>
  <si>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</si>
  <si>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</si>
  <si>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</si>
  <si>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</si>
  <si>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</si>
  <si>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</si>
  <si>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</si>
  <si>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</si>
  <si>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</si>
  <si>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</si>
  <si>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</si>
  <si>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</si>
  <si>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</si>
  <si>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</si>
  <si>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</si>
  <si>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</si>
  <si>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</si>
  <si>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</si>
  <si>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</si>
  <si>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</si>
  <si>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</si>
  <si>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</si>
  <si>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</si>
  <si>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</si>
  <si>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</si>
  <si>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</si>
  <si>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</si>
  <si>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</si>
  <si>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</si>
  <si>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</si>
  <si>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</si>
  <si>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</si>
  <si>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</si>
  <si>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</si>
  <si>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</si>
  <si>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</si>
  <si>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</si>
  <si>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</si>
  <si>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</si>
  <si>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</si>
  <si>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</si>
  <si>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</si>
  <si>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</si>
  <si>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</si>
  <si>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</si>
  <si>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</si>
  <si>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</si>
  <si>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</si>
  <si>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</si>
  <si>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</si>
  <si>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</si>
  <si>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</si>
  <si>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</si>
  <si>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</si>
  <si>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</si>
  <si>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</si>
  <si>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</si>
  <si>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</si>
  <si>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</si>
  <si>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</si>
  <si>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</si>
  <si>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</si>
  <si>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</si>
  <si>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</si>
  <si>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</si>
  <si>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</si>
  <si>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</si>
  <si>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</si>
  <si>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</si>
  <si>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</si>
  <si>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</si>
  <si>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</si>
  <si>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</si>
  <si>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</si>
  <si>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</si>
  <si>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</si>
  <si>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</si>
  <si>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</si>
  <si>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</si>
  <si>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</si>
  <si>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</si>
  <si>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</si>
  <si>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</si>
  <si>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</si>
  <si>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</si>
  <si>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</si>
  <si>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</si>
  <si>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</si>
  <si>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</si>
  <si>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</si>
  <si>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</si>
  <si>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</si>
  <si>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</si>
  <si>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</si>
  <si>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</si>
  <si>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</si>
  <si>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</si>
  <si>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</si>
  <si>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</si>
  <si>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</si>
  <si>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</si>
  <si>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</si>
  <si>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</si>
  <si>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</si>
  <si>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</si>
  <si>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</si>
  <si>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</si>
  <si>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</si>
  <si>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</si>
  <si>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</si>
  <si>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</si>
  <si>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</si>
  <si>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</si>
  <si>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</si>
  <si>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</si>
  <si>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</si>
  <si>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</si>
  <si>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</si>
  <si>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</si>
  <si>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</si>
  <si>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</si>
  <si>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</si>
  <si>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</si>
  <si>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</si>
  <si>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</si>
  <si>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</si>
  <si>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</si>
  <si>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</si>
  <si>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</si>
  <si>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</si>
  <si>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</si>
  <si>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</si>
  <si>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</si>
  <si>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</si>
  <si>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</si>
  <si>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</si>
  <si>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</si>
  <si>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</si>
  <si>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</si>
  <si>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</si>
  <si>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</si>
  <si>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</si>
  <si>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</si>
  <si>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</si>
  <si>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</si>
  <si>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</si>
  <si>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</si>
  <si>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</si>
  <si>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</si>
  <si>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</si>
  <si>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</si>
  <si>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</si>
  <si>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</si>
  <si>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</si>
  <si>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</si>
  <si>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</si>
  <si>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</si>
  <si>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</si>
  <si>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</si>
  <si>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</si>
  <si>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</si>
  <si>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</si>
  <si>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</si>
  <si>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</si>
  <si>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</si>
  <si>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</si>
  <si>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</si>
  <si>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</si>
  <si>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</si>
  <si>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</si>
  <si>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</si>
  <si>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</si>
  <si>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</si>
  <si>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</si>
  <si>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</si>
  <si>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</si>
  <si>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</si>
  <si>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</si>
  <si>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</si>
  <si>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</si>
  <si>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</si>
  <si>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</si>
  <si>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</si>
  <si>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</si>
  <si>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</si>
  <si>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</si>
  <si>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</si>
  <si>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</si>
  <si>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</si>
  <si>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</si>
  <si>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</si>
  <si>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</si>
  <si>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</si>
  <si>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</si>
  <si>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</si>
  <si>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</si>
  <si>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</si>
  <si>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</si>
  <si>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</si>
  <si>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</si>
  <si>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</si>
  <si>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</si>
  <si>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</si>
  <si>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</si>
  <si>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</si>
  <si>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</si>
  <si>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</si>
  <si>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</si>
  <si>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</si>
  <si>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</si>
  <si>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</si>
  <si>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</si>
  <si>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</si>
  <si>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</si>
  <si>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</si>
  <si>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</si>
  <si>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</si>
  <si>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</si>
  <si>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</si>
  <si>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</si>
  <si>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</si>
  <si>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</si>
  <si>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</si>
  <si>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</si>
  <si>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</si>
  <si>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</si>
  <si>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</si>
  <si>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</si>
  <si>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</si>
  <si>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</si>
  <si>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</si>
  <si>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</si>
  <si>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</si>
  <si>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</si>
  <si>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</si>
  <si>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</si>
  <si>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</si>
  <si>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</si>
  <si>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</si>
  <si>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</si>
  <si>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</si>
  <si>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</si>
  <si>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</si>
  <si>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</si>
  <si>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</si>
  <si>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</si>
  <si>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</si>
  <si>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</si>
  <si>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</si>
  <si>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</si>
  <si>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</si>
  <si>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</si>
  <si>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</si>
  <si>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</si>
  <si>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</si>
  <si>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</si>
  <si>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</si>
  <si>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</si>
  <si>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</si>
  <si>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</si>
  <si>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</si>
  <si>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</si>
  <si>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</si>
  <si>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</si>
  <si>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</si>
  <si>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</si>
  <si>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</si>
  <si>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</si>
  <si>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</si>
  <si>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</si>
  <si>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</si>
  <si>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</si>
  <si>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</si>
  <si>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</si>
  <si>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</si>
  <si>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</si>
  <si>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</si>
  <si>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</si>
  <si>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</si>
  <si>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</si>
  <si>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</si>
  <si>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</si>
  <si>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</si>
  <si>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</si>
  <si>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</si>
  <si>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</si>
  <si>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</si>
  <si>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</si>
  <si>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</si>
  <si>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</si>
  <si>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</si>
  <si>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</si>
  <si>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</si>
  <si>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</si>
  <si>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</si>
  <si>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</si>
  <si>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</si>
  <si>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</si>
  <si>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</si>
  <si>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</si>
  <si>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</si>
  <si>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</si>
  <si>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</si>
  <si>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</si>
  <si>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</si>
  <si>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</si>
  <si>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</si>
  <si>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</si>
  <si>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</si>
  <si>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</si>
  <si>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</si>
  <si>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</si>
  <si>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</si>
  <si>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</si>
  <si>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</si>
  <si>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</si>
  <si>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</si>
  <si>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</si>
  <si>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</si>
  <si>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</si>
  <si>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</si>
  <si>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</si>
  <si>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</si>
  <si>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</si>
  <si>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</si>
  <si>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</si>
  <si>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</si>
  <si>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</si>
  <si>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</si>
  <si>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</si>
  <si>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</si>
  <si>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</si>
  <si>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</si>
  <si>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</si>
  <si>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</si>
  <si>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</si>
  <si>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</si>
  <si>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</si>
  <si>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</si>
  <si>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</si>
  <si>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</si>
  <si>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</si>
  <si>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</si>
  <si>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</si>
  <si>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</si>
  <si>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</si>
  <si>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</si>
  <si>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</si>
  <si>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</si>
  <si>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</si>
  <si>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</si>
  <si>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</si>
  <si>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</si>
  <si>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</si>
  <si>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</si>
  <si>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</si>
  <si>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</si>
  <si>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</si>
  <si>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</si>
  <si>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</si>
  <si>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</si>
  <si>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</si>
  <si>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</si>
  <si>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</si>
  <si>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</si>
  <si>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</si>
  <si>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</si>
  <si>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</si>
  <si>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</si>
  <si>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</si>
  <si>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</si>
  <si>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</si>
  <si>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</si>
  <si>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</si>
  <si>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</si>
  <si>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</si>
  <si>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</si>
  <si>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</si>
  <si>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</si>
  <si>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</si>
  <si>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</si>
  <si>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</si>
  <si>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</si>
  <si>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</si>
  <si>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</si>
  <si>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</si>
  <si>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</si>
  <si>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</si>
  <si>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</si>
  <si>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</si>
  <si>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</si>
  <si>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</si>
  <si>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</si>
  <si>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</si>
  <si>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</si>
  <si>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</si>
  <si>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</si>
  <si>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</si>
  <si>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</si>
  <si>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</si>
  <si>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</si>
  <si>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</si>
  <si>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</si>
  <si>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</si>
  <si>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</si>
  <si>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</si>
  <si>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</si>
  <si>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</si>
  <si>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</si>
  <si>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</si>
  <si>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</si>
  <si>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</si>
  <si>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</si>
  <si>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</si>
  <si>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</si>
  <si>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</si>
  <si>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</si>
  <si>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</si>
  <si>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</si>
  <si>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</si>
  <si>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</si>
  <si>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</si>
  <si>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</si>
  <si>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</si>
  <si>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</si>
  <si>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</si>
  <si>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</si>
  <si>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</si>
  <si>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</si>
  <si>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</si>
  <si>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</si>
  <si>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</si>
  <si>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</si>
  <si>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</si>
  <si>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</si>
  <si>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</si>
  <si>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</si>
  <si>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</si>
  <si>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</si>
  <si>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</si>
  <si>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</si>
  <si>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</si>
  <si>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</si>
  <si>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</si>
  <si>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</si>
  <si>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</si>
  <si>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</si>
  <si>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</si>
  <si>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</si>
  <si>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</si>
  <si>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</si>
  <si>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</si>
  <si>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</si>
  <si>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</si>
  <si>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</si>
  <si>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</si>
  <si>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</si>
  <si>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</si>
  <si>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</si>
  <si>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</si>
  <si>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</si>
  <si>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</si>
  <si>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</si>
  <si>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</si>
  <si>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</si>
  <si>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</si>
  <si>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</si>
  <si>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</si>
  <si>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</si>
  <si>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</si>
  <si>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</si>
  <si>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</si>
  <si>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</si>
  <si>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</si>
  <si>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</si>
  <si>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</si>
  <si>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</si>
  <si>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</si>
  <si>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</si>
  <si>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</si>
  <si>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</si>
  <si>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</si>
  <si>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</si>
  <si>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</si>
  <si>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</si>
  <si>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</si>
  <si>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</si>
  <si>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</si>
  <si>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</si>
  <si>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</si>
  <si>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</si>
  <si>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</si>
  <si>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</si>
  <si>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</si>
  <si>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</si>
  <si>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</si>
  <si>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</si>
  <si>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</si>
  <si>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</si>
  <si>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</si>
  <si>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</si>
  <si>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</si>
  <si>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</si>
  <si>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</si>
  <si>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</si>
  <si>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</si>
  <si>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</si>
  <si>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</si>
  <si>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</si>
  <si>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</si>
  <si>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</si>
  <si>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</si>
  <si>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</si>
  <si>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</si>
  <si>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</si>
  <si>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</si>
  <si>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</si>
  <si>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</si>
  <si>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</si>
  <si>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</si>
  <si>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</si>
  <si>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</si>
  <si>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</si>
  <si>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</si>
  <si>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</si>
  <si>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</si>
  <si>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</si>
  <si>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</si>
  <si>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</si>
  <si>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</si>
  <si>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</si>
  <si>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</si>
  <si>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</si>
  <si>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</si>
  <si>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</si>
  <si>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</si>
  <si>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</si>
  <si>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</si>
  <si>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</si>
  <si>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</si>
  <si>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</si>
  <si>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</si>
  <si>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</si>
  <si>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</si>
  <si>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</si>
  <si>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</si>
  <si>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</si>
  <si>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</si>
  <si>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</si>
  <si>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</si>
  <si>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</si>
  <si>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</si>
  <si>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</si>
  <si>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</si>
  <si>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</si>
  <si>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</si>
  <si>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</si>
  <si>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</si>
  <si>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</si>
  <si>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</si>
  <si>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</si>
  <si>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</si>
  <si>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</si>
  <si>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</si>
  <si>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</si>
  <si>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</si>
  <si>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</si>
  <si>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</si>
  <si>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</si>
  <si>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</si>
  <si>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</si>
  <si>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</si>
  <si>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</si>
  <si>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</si>
  <si>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</si>
  <si>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</si>
  <si>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</si>
  <si>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</si>
  <si>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</si>
  <si>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</si>
  <si>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</si>
  <si>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</si>
  <si>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</si>
  <si>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</si>
  <si>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</si>
  <si>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</si>
  <si>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</si>
  <si>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</si>
  <si>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</si>
  <si>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</si>
  <si>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</si>
  <si>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</si>
  <si>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</si>
  <si>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</si>
  <si>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</si>
  <si>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</si>
  <si>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</si>
  <si>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</si>
  <si>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</si>
  <si>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</si>
  <si>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</si>
  <si>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</si>
  <si>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</si>
  <si>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</si>
  <si>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</si>
  <si>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</si>
  <si>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</si>
  <si>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</si>
  <si>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</si>
  <si>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</si>
  <si>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</si>
  <si>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</si>
  <si>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</si>
  <si>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</si>
  <si>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</si>
  <si>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</si>
  <si>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</si>
  <si>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</si>
  <si>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</si>
  <si>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</si>
  <si>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</si>
  <si>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</si>
  <si>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</si>
  <si>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</si>
  <si>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</si>
  <si>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</si>
  <si>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</si>
  <si>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</si>
  <si>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</si>
  <si>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</si>
  <si>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</si>
  <si>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</si>
  <si>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</si>
  <si>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</si>
  <si>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</si>
  <si>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</si>
  <si>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</si>
  <si>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</si>
  <si>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</si>
  <si>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</si>
  <si>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</si>
  <si>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</si>
  <si>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</si>
  <si>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</si>
  <si>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</si>
  <si>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</si>
  <si>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</si>
  <si>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</si>
  <si>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</si>
  <si>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</si>
  <si>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</si>
  <si>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</si>
  <si>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</si>
  <si>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</si>
  <si>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</si>
  <si>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</si>
  <si>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</si>
  <si>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</si>
  <si>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</si>
  <si>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</si>
  <si>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</si>
  <si>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</si>
  <si>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</si>
  <si>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</si>
  <si>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</si>
  <si>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</si>
  <si>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</si>
  <si>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</si>
  <si>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</si>
  <si>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</si>
  <si>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</si>
  <si>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</si>
  <si>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</si>
  <si>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</si>
  <si>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</si>
  <si>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</si>
  <si>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</si>
  <si>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</si>
  <si>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</si>
  <si>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</si>
  <si>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</si>
  <si>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</si>
  <si>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</si>
  <si>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</si>
  <si>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</si>
  <si>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</si>
  <si>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</si>
  <si>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</si>
  <si>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</si>
  <si>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</si>
  <si>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</si>
  <si>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</si>
  <si>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</si>
  <si>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</si>
  <si>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</si>
  <si>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</si>
  <si>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</si>
  <si>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</si>
  <si>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</si>
  <si>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</si>
  <si>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</si>
  <si>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</si>
  <si>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</si>
  <si>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</si>
  <si>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</si>
  <si>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</si>
  <si>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</si>
  <si>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</si>
  <si>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</si>
  <si>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</si>
  <si>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</si>
  <si>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</si>
  <si>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</si>
  <si>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</si>
  <si>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</si>
  <si>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</si>
  <si>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</si>
  <si>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</si>
  <si>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</si>
  <si>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</si>
  <si>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</si>
  <si>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</si>
  <si>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</si>
  <si>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</si>
  <si>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</si>
  <si>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</si>
  <si>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</si>
  <si>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</si>
  <si>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</si>
  <si>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</si>
  <si>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</si>
  <si>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</si>
  <si>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</si>
  <si>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</si>
  <si>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</si>
  <si>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</si>
  <si>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</si>
  <si>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</si>
  <si>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</si>
  <si>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</si>
  <si>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</si>
  <si>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</si>
  <si>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</si>
  <si>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</si>
  <si>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</si>
  <si>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</si>
  <si>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</si>
  <si>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</si>
  <si>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</si>
  <si>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</si>
  <si>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</si>
  <si>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</si>
  <si>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</si>
  <si>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</si>
  <si>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</si>
  <si>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</si>
  <si>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</si>
  <si>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</si>
  <si>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</si>
  <si>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</si>
  <si>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</si>
  <si>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</si>
  <si>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</si>
  <si>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</si>
  <si>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</si>
  <si>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</si>
  <si>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</si>
  <si>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</si>
  <si>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</si>
  <si>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</si>
  <si>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</si>
  <si>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</si>
  <si>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</si>
  <si>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</si>
  <si>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</si>
  <si>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</si>
  <si>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</si>
  <si>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</si>
  <si>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</si>
  <si>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</si>
  <si>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</si>
  <si>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</si>
  <si>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</si>
  <si>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</si>
  <si>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</si>
  <si>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</si>
  <si>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</si>
  <si>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</si>
  <si>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</si>
  <si>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</si>
  <si>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</si>
  <si>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</si>
  <si>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</si>
  <si>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</si>
  <si>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</si>
  <si>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</si>
  <si>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</si>
  <si>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</si>
  <si>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</si>
  <si>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</si>
  <si>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</si>
  <si>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</si>
  <si>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</si>
  <si>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</si>
  <si>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</si>
  <si>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</si>
  <si>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</si>
  <si>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</si>
  <si>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</si>
  <si>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</si>
  <si>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</si>
  <si>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</si>
  <si>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</si>
  <si>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</si>
  <si>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</si>
  <si>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</si>
  <si>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</si>
  <si>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</si>
  <si>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</si>
  <si>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</si>
  <si>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</si>
  <si>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</si>
  <si>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</si>
  <si>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</si>
  <si>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</si>
  <si>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</si>
  <si>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</si>
  <si>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</si>
  <si>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</si>
  <si>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</si>
  <si>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</si>
  <si>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</si>
  <si>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</si>
  <si>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</si>
  <si>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</si>
  <si>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</si>
  <si>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</si>
  <si>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</si>
  <si>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</si>
  <si>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</si>
  <si>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</si>
  <si>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</si>
  <si>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</si>
  <si>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</si>
  <si>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</si>
  <si>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</si>
  <si>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</si>
  <si>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</si>
  <si>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</si>
  <si>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</si>
  <si>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</si>
  <si>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</si>
  <si>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</si>
  <si>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</si>
  <si>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</si>
  <si>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</si>
  <si>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</si>
  <si>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</si>
  <si>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</si>
  <si>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</si>
  <si>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</si>
  <si>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</si>
  <si>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</si>
  <si>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</si>
  <si>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</si>
  <si>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</si>
  <si>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</si>
  <si>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</si>
  <si>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</si>
  <si>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</si>
  <si>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</si>
  <si>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</si>
  <si>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</si>
  <si>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</si>
  <si>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</si>
  <si>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</si>
  <si>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</si>
  <si>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</si>
  <si>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</si>
  <si>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</si>
  <si>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</si>
  <si>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</si>
  <si>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</si>
  <si>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</si>
  <si>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</si>
  <si>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</si>
  <si>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</si>
  <si>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</si>
  <si>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</si>
  <si>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</si>
  <si>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</si>
  <si>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</si>
  <si>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</si>
  <si>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</si>
  <si>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</si>
  <si>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</si>
  <si>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</si>
  <si>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</si>
  <si>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</si>
  <si>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</si>
  <si>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</si>
  <si>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</si>
  <si>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</si>
  <si>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</si>
  <si>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</si>
  <si>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</si>
  <si>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</si>
  <si>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</si>
  <si>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</si>
  <si>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</si>
  <si>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</si>
  <si>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</si>
  <si>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</si>
  <si>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</si>
  <si>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</si>
  <si>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</si>
  <si>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</si>
  <si>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</si>
  <si>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</si>
  <si>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</si>
  <si>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</si>
  <si>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</si>
  <si>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</si>
  <si>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</si>
  <si>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</si>
  <si>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</si>
  <si>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</si>
  <si>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</si>
  <si>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</si>
  <si>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</si>
  <si>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</si>
  <si>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</si>
  <si>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</si>
  <si>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</si>
  <si>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</si>
  <si>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</si>
  <si>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</si>
  <si>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</si>
  <si>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</si>
  <si>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</si>
  <si>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</si>
  <si>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</si>
  <si>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</si>
  <si>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</si>
  <si>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</si>
  <si>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</si>
  <si>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</si>
  <si>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</si>
  <si>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</si>
  <si>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</si>
  <si>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</si>
  <si>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</si>
  <si>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</si>
  <si>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</si>
  <si>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</si>
  <si>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</si>
  <si>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</si>
  <si>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</si>
  <si>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</si>
  <si>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</si>
  <si>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</si>
  <si>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</si>
  <si>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</si>
  <si>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</si>
  <si>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</si>
  <si>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</si>
  <si>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</si>
  <si>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</si>
  <si>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</si>
  <si>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</si>
  <si>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</si>
  <si>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</si>
  <si>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</si>
  <si>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</si>
  <si>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</si>
  <si>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</si>
  <si>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</si>
  <si>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</si>
  <si>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</si>
  <si>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</si>
  <si>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</si>
  <si>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</si>
  <si>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</si>
  <si>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</si>
  <si>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</si>
  <si>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</si>
  <si>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</si>
  <si>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</si>
  <si>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</si>
  <si>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</si>
  <si>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</si>
  <si>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</si>
  <si>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</si>
  <si>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</si>
  <si>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</si>
  <si>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</si>
  <si>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</si>
  <si>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</si>
  <si>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</si>
  <si>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</si>
  <si>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</si>
  <si>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</si>
  <si>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</si>
  <si>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</si>
  <si>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</si>
  <si>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</si>
  <si>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</si>
  <si>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</si>
  <si>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</si>
  <si>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</si>
  <si>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</si>
  <si>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</si>
  <si>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</si>
  <si>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</si>
  <si>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</si>
  <si>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</si>
  <si>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</si>
  <si>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</si>
  <si>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</si>
  <si>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</si>
  <si>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</si>
  <si>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</si>
  <si>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</si>
  <si>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</si>
  <si>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</si>
  <si>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</si>
  <si>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</si>
  <si>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</si>
  <si>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</si>
  <si>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</si>
  <si>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</si>
  <si>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</si>
  <si>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</si>
  <si>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</si>
  <si>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</si>
  <si>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</si>
  <si>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</si>
  <si>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</si>
  <si>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</si>
  <si>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</si>
  <si>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</si>
  <si>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</si>
  <si>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</si>
  <si>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</si>
  <si>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</si>
  <si>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</si>
  <si>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</si>
  <si>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</si>
  <si>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</si>
  <si>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</si>
  <si>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</si>
  <si>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</si>
  <si>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</si>
  <si>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</si>
  <si>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</si>
  <si>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</si>
  <si>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</si>
  <si>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</si>
  <si>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</si>
  <si>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</si>
  <si>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</si>
  <si>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</si>
  <si>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</si>
  <si>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</si>
  <si>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</si>
  <si>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</si>
  <si>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</si>
  <si>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</si>
  <si>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</si>
  <si>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</si>
  <si>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</si>
  <si>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</si>
  <si>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</si>
  <si>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</si>
  <si>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</si>
  <si>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</si>
  <si>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</si>
  <si>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</si>
  <si>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</si>
  <si>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</si>
  <si>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</si>
  <si>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</si>
  <si>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</si>
  <si>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</si>
  <si>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</si>
  <si>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</si>
  <si>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</si>
  <si>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</si>
  <si>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</si>
  <si>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</si>
  <si>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</si>
  <si>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</si>
  <si>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</si>
  <si>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</si>
  <si>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</si>
  <si>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</si>
  <si>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</si>
  <si>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</si>
  <si>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</si>
  <si>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</si>
  <si>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</si>
  <si>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</si>
  <si>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</si>
  <si>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</si>
  <si>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</si>
  <si>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</si>
  <si>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</si>
  <si>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</si>
  <si>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</si>
  <si>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</si>
  <si>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</si>
  <si>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</si>
  <si>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</si>
  <si>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</si>
  <si>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</si>
  <si>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</si>
  <si>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</si>
  <si>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</si>
  <si>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</si>
  <si>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</si>
  <si>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</si>
  <si>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</si>
  <si>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</si>
  <si>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</si>
  <si>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</si>
  <si>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</si>
  <si>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</si>
  <si>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</si>
  <si>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</si>
  <si>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</si>
  <si>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</si>
  <si>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</si>
  <si>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</si>
  <si>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</si>
  <si>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</si>
  <si>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</si>
  <si>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</si>
  <si>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</si>
  <si>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</si>
  <si>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</si>
  <si>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</si>
  <si>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</si>
  <si>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</si>
  <si>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</si>
  <si>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</si>
  <si>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</si>
  <si>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</si>
  <si>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</si>
  <si>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</si>
  <si>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</si>
  <si>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</si>
  <si>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</si>
  <si>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</si>
  <si>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</si>
  <si>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</si>
  <si>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</si>
  <si>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</si>
  <si>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</si>
  <si>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</si>
  <si>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</si>
  <si>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</si>
  <si>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</si>
  <si>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</si>
  <si>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</si>
  <si>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</si>
  <si>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</si>
  <si>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</si>
  <si>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</si>
  <si>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</si>
  <si>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</si>
  <si>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</si>
  <si>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</si>
  <si>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</si>
  <si>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</si>
  <si>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</si>
  <si>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</si>
  <si>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</si>
  <si>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</si>
  <si>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</si>
  <si>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</si>
  <si>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</si>
  <si>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</si>
  <si>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</si>
  <si>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</si>
  <si>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</si>
  <si>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</si>
  <si>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</si>
  <si>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</si>
  <si>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</si>
  <si>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</si>
  <si>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</si>
  <si>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</si>
  <si>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</si>
  <si>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</si>
  <si>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</si>
  <si>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</si>
  <si>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</si>
  <si>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</si>
  <si>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</si>
  <si>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</si>
  <si>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</si>
  <si>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</si>
  <si>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</si>
  <si>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</si>
  <si>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</si>
  <si>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</si>
  <si>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</si>
  <si>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</si>
  <si>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</si>
  <si>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</si>
  <si>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</si>
  <si>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</si>
  <si>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</si>
  <si>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</si>
  <si>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</si>
  <si>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</si>
  <si>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</si>
  <si>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</si>
  <si>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</si>
  <si>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</si>
  <si>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</si>
  <si>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</si>
  <si>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</si>
  <si>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</si>
  <si>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</si>
  <si>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</si>
  <si>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</si>
  <si>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</si>
  <si>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</si>
  <si>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</si>
  <si>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</si>
  <si>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</si>
  <si>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</si>
  <si>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</si>
  <si>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</si>
  <si>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</si>
  <si>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</si>
  <si>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</si>
  <si>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</si>
  <si>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</si>
  <si>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</si>
  <si>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</si>
  <si>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</si>
  <si>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</si>
  <si>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</si>
  <si>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</si>
  <si>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</si>
  <si>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</si>
  <si>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</si>
  <si>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</si>
  <si>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</si>
  <si>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</si>
  <si>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</si>
  <si>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</si>
  <si>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</si>
  <si>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</si>
  <si>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</si>
  <si>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</si>
  <si>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</si>
  <si>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</si>
  <si>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</si>
  <si>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</si>
  <si>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</si>
  <si>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</si>
  <si>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</si>
  <si>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</si>
  <si>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</si>
  <si>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</si>
  <si>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</si>
  <si>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</si>
  <si>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</si>
  <si>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</si>
  <si>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</si>
  <si>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</si>
  <si>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</si>
  <si>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</si>
  <si>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</si>
  <si>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</si>
  <si>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</si>
  <si>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</si>
  <si>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</si>
  <si>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</si>
  <si>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</si>
  <si>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</si>
  <si>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</si>
  <si>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</si>
  <si>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</si>
  <si>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</si>
  <si>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</si>
  <si>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</si>
  <si>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</si>
  <si>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</si>
  <si>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</si>
  <si>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</si>
  <si>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</si>
  <si>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</si>
  <si>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</si>
  <si>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</si>
  <si>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</si>
  <si>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</si>
  <si>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</si>
  <si>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</si>
  <si>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</si>
  <si>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</si>
  <si>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</si>
  <si>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</si>
  <si>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</si>
  <si>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</si>
  <si>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</si>
  <si>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</si>
  <si>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</si>
  <si>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</si>
  <si>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</si>
  <si>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</si>
  <si>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</si>
  <si>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</si>
  <si>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</si>
  <si>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</si>
  <si>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</si>
  <si>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</si>
  <si>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</si>
  <si>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</si>
  <si>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</si>
  <si>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</si>
  <si>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</si>
  <si>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</si>
  <si>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</si>
  <si>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</si>
  <si>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</si>
  <si>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</si>
  <si>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</si>
  <si>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</si>
  <si>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</si>
  <si>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</si>
  <si>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</si>
  <si>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</si>
  <si>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</si>
  <si>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</si>
  <si>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</si>
  <si>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</si>
  <si>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</si>
  <si>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</si>
  <si>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</si>
  <si>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</si>
  <si>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</si>
  <si>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</si>
  <si>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</si>
  <si>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</si>
  <si>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</si>
  <si>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</si>
  <si>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</si>
  <si>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</si>
  <si>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</si>
  <si>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</si>
  <si>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</si>
  <si>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</si>
  <si>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</si>
  <si>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</si>
  <si>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</si>
  <si>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</si>
  <si>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</si>
  <si>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</si>
  <si>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</si>
  <si>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</si>
  <si>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</si>
  <si>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</si>
  <si>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</si>
  <si>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</si>
  <si>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</si>
  <si>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</si>
  <si>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</si>
  <si>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</si>
  <si>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</si>
  <si>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</si>
  <si>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</si>
  <si>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</si>
  <si>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</si>
  <si>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</si>
  <si>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</si>
  <si>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</si>
  <si>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</si>
  <si>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</si>
  <si>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</si>
  <si>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</si>
  <si>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</si>
  <si>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</si>
  <si>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</si>
  <si>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</si>
  <si>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</si>
  <si>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</si>
  <si>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</si>
  <si>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</si>
  <si>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</si>
  <si>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</si>
  <si>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</si>
  <si>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</si>
  <si>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</si>
  <si>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</si>
  <si>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</si>
  <si>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</si>
  <si>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</si>
  <si>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</si>
  <si>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</si>
  <si>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</si>
  <si>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</si>
  <si>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</si>
  <si>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</si>
  <si>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</si>
  <si>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</si>
  <si>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</si>
  <si>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</si>
  <si>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</si>
  <si>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</si>
  <si>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</si>
  <si>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</si>
  <si>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</si>
  <si>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</si>
  <si>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</si>
  <si>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</si>
  <si>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</si>
  <si>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</si>
  <si>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</si>
  <si>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</si>
  <si>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</si>
  <si>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</si>
  <si>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</si>
  <si>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</si>
  <si>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</si>
  <si>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</si>
  <si>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</si>
  <si>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</si>
  <si>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</si>
  <si>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</si>
  <si>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</si>
  <si>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</si>
  <si>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</si>
  <si>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</si>
  <si>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</si>
  <si>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</si>
  <si>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</si>
  <si>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</si>
  <si>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</si>
  <si>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</si>
  <si>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</si>
  <si>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</si>
  <si>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</si>
  <si>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</si>
  <si>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</si>
  <si>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</si>
  <si>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</si>
  <si>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</si>
  <si>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</si>
  <si>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</si>
  <si>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</si>
  <si>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</si>
  <si>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</si>
  <si>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</si>
  <si>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</si>
  <si>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</si>
  <si>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</si>
  <si>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</si>
  <si>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</si>
  <si>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</si>
  <si>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</si>
  <si>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</si>
  <si>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</si>
  <si>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</si>
  <si>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</si>
  <si>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</si>
  <si>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</si>
  <si>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</si>
  <si>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</si>
  <si>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</si>
  <si>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</si>
  <si>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</si>
  <si>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</si>
  <si>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</si>
  <si>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</si>
  <si>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</si>
  <si>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</si>
  <si>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</si>
  <si>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</si>
  <si>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</si>
  <si>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</si>
  <si>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</si>
  <si>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</si>
  <si>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</si>
  <si>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</si>
  <si>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</si>
  <si>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</si>
  <si>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</si>
  <si>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</si>
  <si>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</si>
  <si>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</si>
  <si>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</si>
  <si>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</si>
  <si>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</si>
  <si>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</si>
  <si>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</si>
  <si>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</si>
  <si>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</si>
  <si>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</si>
  <si>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</si>
  <si>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</si>
  <si>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</si>
  <si>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</si>
  <si>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</si>
  <si>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</si>
  <si>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</si>
  <si>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</si>
  <si>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</si>
  <si>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</si>
  <si>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</si>
  <si>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</si>
  <si>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</si>
  <si>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</si>
  <si>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</si>
  <si>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</si>
  <si>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</si>
  <si>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</si>
  <si>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</si>
  <si>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</si>
  <si>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</si>
  <si>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</si>
  <si>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</si>
  <si>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</si>
  <si>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</si>
  <si>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</si>
  <si>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</si>
  <si>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</si>
  <si>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</si>
  <si>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</si>
  <si>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</si>
  <si>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</si>
  <si>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</si>
  <si>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</si>
  <si>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</si>
  <si>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</si>
  <si>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</si>
  <si>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</si>
  <si>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</si>
  <si>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</si>
  <si>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</si>
  <si>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</si>
  <si>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</si>
  <si>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</si>
  <si>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</si>
  <si>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</si>
  <si>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</si>
  <si>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</si>
  <si>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</si>
  <si>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</si>
  <si>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</si>
  <si>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</si>
  <si>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</si>
  <si>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</si>
  <si>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</si>
  <si>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</si>
  <si>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</si>
  <si>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</si>
  <si>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</si>
  <si>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</si>
  <si>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</si>
  <si>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</si>
  <si>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</si>
  <si>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</si>
  <si>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</si>
  <si>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</si>
  <si>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</si>
  <si>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</si>
  <si>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</si>
  <si>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</si>
  <si>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</si>
  <si>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</si>
  <si>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</si>
  <si>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</si>
  <si>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</si>
  <si>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</si>
  <si>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</si>
  <si>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</si>
  <si>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</si>
  <si>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</si>
  <si>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</si>
  <si>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</si>
  <si>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</si>
  <si>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</si>
  <si>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</si>
  <si>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</si>
  <si>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</si>
  <si>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</si>
  <si>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</si>
  <si>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</si>
  <si>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</si>
  <si>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</si>
  <si>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</si>
  <si>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</si>
  <si>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</si>
  <si>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</si>
  <si>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</si>
  <si>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</si>
  <si>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</si>
  <si>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</si>
  <si>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</si>
  <si>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</si>
  <si>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</si>
  <si>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</si>
  <si>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</si>
  <si>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</si>
  <si>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</si>
  <si>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</si>
  <si>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</si>
  <si>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</si>
  <si>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</si>
  <si>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</si>
  <si>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</si>
  <si>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</si>
  <si>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</si>
  <si>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</si>
  <si>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</si>
  <si>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</si>
  <si>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</si>
  <si>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</si>
  <si>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</si>
  <si>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</si>
  <si>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</si>
  <si>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</si>
  <si>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</si>
  <si>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</si>
  <si>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</si>
  <si>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</si>
  <si>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</si>
  <si>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</si>
  <si>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</si>
  <si>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</si>
  <si>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</si>
  <si>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</si>
  <si>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</si>
  <si>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</si>
  <si>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</si>
  <si>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</si>
  <si>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</si>
  <si>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</si>
  <si>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</si>
  <si>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</si>
  <si>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</si>
  <si>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</si>
  <si>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</si>
  <si>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</si>
  <si>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</si>
  <si>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</si>
  <si>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</si>
  <si>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</si>
  <si>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</si>
  <si>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</si>
  <si>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</si>
  <si>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</si>
  <si>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</si>
  <si>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</si>
  <si>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</si>
  <si>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</si>
  <si>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</si>
  <si>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</si>
  <si>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</si>
  <si>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</si>
  <si>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</si>
  <si>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</si>
  <si>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</si>
  <si>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</si>
  <si>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</si>
  <si>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</si>
  <si>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</si>
  <si>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</si>
  <si>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</si>
  <si>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</si>
  <si>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</si>
  <si>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</si>
  <si>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</si>
  <si>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</si>
  <si>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</si>
  <si>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</si>
  <si>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</si>
  <si>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</si>
  <si>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</si>
  <si>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</si>
  <si>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</si>
  <si>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</si>
  <si>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</si>
  <si>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</si>
  <si>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</si>
  <si>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</si>
  <si>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</si>
  <si>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</si>
  <si>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</si>
  <si>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</si>
  <si>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</si>
  <si>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</si>
  <si>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</si>
  <si>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</si>
  <si>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</si>
  <si>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</si>
  <si>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</si>
  <si>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</si>
  <si>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</si>
  <si>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</si>
  <si>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</si>
  <si>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</si>
  <si>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</si>
  <si>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</si>
  <si>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</si>
  <si>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</si>
  <si>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</si>
  <si>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</si>
  <si>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</si>
  <si>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</si>
  <si>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</si>
  <si>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</si>
  <si>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</si>
  <si>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</si>
  <si>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</si>
  <si>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</si>
  <si>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</si>
  <si>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</si>
  <si>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</si>
  <si>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</si>
  <si>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</si>
  <si>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</si>
  <si>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</si>
  <si>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</si>
  <si>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</si>
  <si>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</si>
  <si>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</si>
  <si>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</si>
  <si>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</si>
  <si>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</si>
  <si>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</si>
  <si>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</si>
  <si>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</si>
  <si>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</si>
  <si>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</si>
  <si>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</si>
  <si>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</si>
  <si>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</si>
  <si>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</si>
  <si>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</si>
  <si>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</si>
  <si>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</si>
  <si>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</si>
  <si>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</si>
  <si>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</si>
  <si>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</si>
  <si>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</si>
  <si>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</si>
  <si>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</si>
  <si>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</si>
  <si>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</si>
  <si>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</si>
  <si>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</si>
  <si>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</si>
  <si>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</si>
  <si>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</si>
  <si>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</si>
  <si>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</si>
  <si>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</si>
  <si>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</si>
  <si>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</si>
  <si>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</si>
  <si>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</si>
  <si>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</si>
  <si>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</si>
  <si>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</si>
  <si>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</si>
  <si>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</si>
  <si>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</si>
  <si>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</si>
  <si>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</si>
  <si>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</si>
  <si>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</si>
  <si>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</si>
  <si>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</si>
  <si>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</si>
  <si>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</si>
  <si>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</si>
  <si>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</si>
  <si>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</si>
  <si>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</si>
  <si>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</si>
  <si>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</si>
  <si>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</si>
  <si>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</si>
  <si>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</si>
  <si>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</si>
  <si>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</si>
  <si>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</si>
  <si>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</si>
  <si>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</si>
  <si>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</si>
  <si>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</si>
  <si>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</si>
  <si>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</si>
  <si>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</si>
  <si>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</si>
  <si>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</si>
  <si>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</si>
  <si>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</si>
  <si>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</si>
  <si>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</si>
  <si>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</si>
  <si>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</si>
  <si>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</si>
  <si>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</si>
  <si>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</si>
  <si>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</si>
  <si>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</si>
  <si>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</si>
  <si>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</si>
  <si>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</si>
  <si>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</si>
  <si>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</si>
  <si>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</si>
  <si>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</si>
  <si>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</si>
  <si>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</si>
  <si>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</si>
  <si>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</si>
  <si>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</si>
  <si>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</si>
  <si>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</si>
  <si>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</si>
  <si>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</si>
  <si>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</si>
  <si>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</si>
  <si>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</si>
  <si>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</si>
  <si>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</si>
  <si>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</si>
  <si>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</si>
  <si>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</si>
  <si>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</si>
  <si>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</si>
  <si>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</si>
  <si>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</si>
  <si>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</si>
  <si>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</si>
  <si>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</si>
  <si>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</si>
  <si>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</si>
  <si>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</si>
  <si>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</si>
  <si>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</si>
  <si>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</si>
  <si>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</si>
  <si>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</si>
  <si>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</si>
  <si>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</si>
  <si>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</si>
  <si>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</si>
  <si>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</si>
  <si>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</si>
  <si>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</si>
  <si>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</si>
  <si>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</si>
  <si>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</si>
  <si>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</si>
  <si>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</si>
  <si>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</si>
  <si>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</si>
  <si>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</si>
  <si>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</si>
  <si>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</si>
  <si>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</si>
  <si>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</si>
  <si>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</si>
  <si>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</si>
  <si>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</si>
  <si>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</si>
  <si>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</si>
  <si>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</si>
  <si>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</si>
  <si>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</si>
  <si>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</si>
  <si>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</si>
  <si>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</si>
  <si>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</si>
  <si>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</si>
  <si>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</si>
  <si>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</si>
  <si>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</si>
  <si>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</si>
  <si>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</si>
  <si>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</si>
  <si>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</si>
  <si>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</si>
  <si>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</si>
  <si>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</si>
  <si>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</si>
  <si>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</si>
  <si>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</si>
  <si>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</si>
  <si>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</si>
  <si>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</si>
  <si>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</si>
  <si>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</si>
  <si>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</si>
  <si>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</si>
  <si>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</si>
  <si>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</si>
  <si>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</si>
  <si>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</si>
  <si>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</si>
  <si>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</si>
  <si>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</si>
  <si>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</si>
  <si>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</si>
  <si>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</si>
  <si>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</si>
  <si>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</si>
  <si>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</si>
  <si>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</si>
  <si>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</si>
  <si>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</si>
  <si>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</si>
  <si>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</si>
  <si>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</si>
  <si>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</si>
  <si>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</si>
  <si>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</si>
  <si>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</si>
  <si>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</si>
  <si>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</si>
  <si>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</si>
  <si>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</si>
  <si>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</si>
  <si>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</si>
  <si>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</si>
  <si>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</si>
  <si>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</si>
  <si>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</si>
  <si>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</si>
  <si>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</si>
  <si>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</si>
  <si>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</si>
  <si>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</si>
  <si>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</si>
  <si>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</si>
  <si>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</si>
  <si>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</si>
  <si>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</si>
  <si>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</si>
  <si>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</si>
  <si>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</si>
  <si>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</si>
  <si>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</si>
  <si>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</si>
  <si>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</si>
  <si>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</si>
  <si>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</si>
  <si>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</si>
  <si>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</si>
  <si>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</si>
  <si>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</si>
  <si>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</si>
  <si>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</si>
  <si>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</si>
  <si>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</si>
  <si>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</si>
  <si>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</si>
  <si>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</si>
  <si>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</si>
  <si>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</si>
  <si>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</si>
  <si>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</si>
  <si>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</si>
  <si>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</si>
  <si>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</si>
  <si>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</si>
  <si>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</si>
  <si>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</si>
  <si>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</si>
  <si>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</si>
  <si>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</si>
  <si>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</si>
  <si>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</si>
  <si>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</si>
  <si>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</si>
  <si>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</si>
  <si>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</si>
  <si>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</si>
  <si>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</si>
  <si>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</si>
  <si>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</si>
  <si>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</si>
  <si>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</si>
  <si>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</si>
  <si>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</si>
  <si>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</si>
  <si>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</si>
  <si>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</si>
  <si>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</si>
  <si>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</si>
  <si>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</si>
  <si>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</si>
  <si>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</si>
  <si>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</si>
  <si>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</si>
  <si>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</si>
  <si>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</si>
  <si>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</si>
  <si>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</si>
  <si>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</si>
  <si>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</si>
  <si>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</si>
  <si>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</si>
  <si>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</si>
  <si>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</si>
  <si>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</si>
  <si>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</si>
  <si>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</si>
  <si>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</si>
  <si>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</si>
  <si>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</si>
  <si>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</si>
  <si>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</si>
  <si>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</si>
  <si>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</si>
  <si>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</si>
  <si>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</si>
  <si>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</si>
  <si>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</si>
  <si>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</si>
  <si>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</si>
  <si>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</si>
  <si>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</si>
  <si>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</si>
  <si>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</si>
  <si>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</si>
  <si>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</si>
  <si>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</si>
  <si>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</si>
  <si>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</si>
  <si>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</si>
  <si>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</si>
  <si>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</si>
  <si>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</si>
  <si>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</si>
  <si>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</si>
  <si>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</si>
  <si>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</si>
  <si>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</si>
  <si>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</si>
  <si>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</si>
  <si>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</si>
  <si>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</si>
  <si>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</si>
  <si>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</si>
  <si>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</si>
  <si>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</si>
  <si>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</si>
  <si>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</si>
  <si>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</si>
  <si>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</si>
  <si>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</si>
  <si>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</si>
  <si>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</si>
  <si>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</si>
  <si>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</si>
  <si>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</si>
  <si>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</si>
  <si>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</si>
  <si>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</si>
  <si>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</si>
  <si>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</si>
  <si>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</si>
  <si>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</si>
  <si>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</si>
  <si>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</si>
  <si>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</si>
  <si>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</si>
  <si>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</si>
  <si>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</si>
  <si>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</si>
  <si>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</si>
  <si>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</si>
  <si>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</si>
  <si>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</si>
  <si>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</si>
  <si>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</si>
  <si>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</si>
  <si>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</si>
  <si>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</si>
  <si>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</si>
  <si>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</si>
  <si>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</si>
  <si>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</si>
  <si>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</si>
  <si>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</si>
  <si>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</si>
  <si>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</si>
  <si>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</si>
  <si>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</si>
  <si>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</si>
  <si>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</si>
  <si>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</si>
  <si>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</si>
  <si>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</si>
  <si>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</si>
  <si>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</si>
  <si>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</si>
  <si>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</si>
  <si>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</si>
  <si>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</si>
  <si>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</si>
  <si>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</si>
  <si>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</si>
  <si>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</si>
  <si>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</si>
  <si>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</si>
  <si>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</si>
  <si>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</si>
  <si>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</si>
  <si>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</si>
  <si>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</si>
  <si>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</si>
  <si>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</si>
  <si>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</si>
  <si>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</si>
  <si>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</si>
  <si>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</si>
  <si>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</si>
  <si>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</si>
  <si>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</si>
  <si>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</si>
  <si>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</si>
  <si>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</si>
  <si>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</si>
  <si>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</si>
  <si>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</si>
  <si>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</si>
  <si>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</si>
  <si>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</si>
  <si>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</si>
  <si>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</si>
  <si>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</si>
  <si>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</si>
  <si>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</si>
  <si>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</si>
  <si>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</si>
  <si>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</si>
  <si>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</si>
  <si>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</si>
  <si>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</si>
  <si>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</si>
  <si>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</si>
  <si>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</si>
  <si>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</si>
  <si>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</si>
  <si>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</si>
  <si>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</si>
  <si>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</si>
  <si>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</si>
  <si>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</si>
  <si>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</si>
  <si>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</si>
  <si>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</si>
  <si>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</si>
  <si>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</si>
  <si>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</si>
  <si>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</si>
  <si>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</si>
  <si>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</si>
  <si>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</si>
  <si>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</si>
  <si>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</si>
  <si>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</si>
  <si>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</si>
  <si>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</si>
  <si>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</si>
  <si>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</si>
  <si>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</si>
  <si>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</si>
  <si>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</si>
  <si>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</si>
  <si>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</si>
  <si>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</si>
  <si>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</si>
  <si>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</si>
  <si>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</si>
  <si>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</si>
  <si>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</si>
  <si>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</si>
  <si>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</si>
  <si>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</si>
  <si>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</si>
  <si>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</si>
  <si>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</si>
  <si>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</si>
  <si>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</si>
  <si>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</si>
  <si>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</si>
  <si>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</si>
  <si>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</si>
  <si>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</si>
  <si>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</si>
  <si>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</si>
  <si>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</si>
  <si>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</si>
  <si>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</si>
  <si>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</si>
  <si>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</si>
  <si>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</si>
  <si>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</si>
  <si>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</si>
  <si>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</si>
  <si>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</si>
  <si>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</si>
  <si>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</si>
  <si>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</si>
  <si>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</si>
  <si>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</si>
  <si>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</si>
  <si>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</si>
  <si>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</si>
  <si>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</si>
  <si>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</si>
  <si>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</si>
  <si>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</si>
  <si>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</si>
  <si>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</si>
  <si>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</si>
  <si>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</si>
  <si>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</si>
  <si>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</si>
  <si>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</si>
  <si>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</si>
  <si>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</si>
  <si>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</si>
  <si>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</si>
  <si>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</si>
  <si>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</si>
  <si>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</si>
  <si>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</si>
  <si>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</si>
  <si>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</si>
  <si>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</si>
  <si>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</si>
  <si>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</si>
  <si>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</si>
  <si>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</si>
  <si>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</si>
  <si>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</si>
  <si>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</si>
  <si>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</si>
  <si>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</si>
  <si>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</si>
  <si>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</si>
  <si>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</si>
  <si>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</si>
  <si>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</si>
  <si>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</si>
  <si>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</si>
  <si>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</si>
  <si>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</si>
  <si>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</si>
  <si>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</si>
  <si>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</si>
  <si>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</si>
  <si>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</si>
  <si>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</si>
  <si>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</si>
  <si>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</si>
  <si>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</si>
  <si>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</si>
  <si>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</si>
  <si>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</si>
  <si>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</si>
  <si>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</si>
  <si>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</si>
  <si>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</si>
  <si>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</si>
  <si>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</si>
  <si>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</si>
  <si>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</si>
  <si>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</si>
  <si>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</si>
  <si>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</si>
  <si>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</si>
  <si>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</si>
  <si>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</si>
  <si>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</si>
  <si>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</si>
  <si>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</si>
  <si>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</si>
  <si>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</si>
  <si>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</si>
  <si>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</si>
  <si>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</si>
  <si>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</si>
  <si>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</si>
  <si>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</si>
  <si>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</si>
  <si>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</si>
  <si>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</si>
  <si>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</si>
  <si>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</si>
  <si>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</si>
  <si>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</si>
  <si>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</si>
  <si>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</si>
  <si>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</si>
  <si>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</si>
  <si>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</si>
  <si>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</si>
  <si>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</si>
  <si>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</si>
  <si>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</si>
  <si>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</si>
  <si>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</si>
  <si>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</si>
  <si>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</si>
  <si>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</si>
  <si>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</si>
  <si>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</si>
  <si>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</si>
  <si>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</si>
  <si>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</si>
  <si>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</si>
  <si>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</si>
  <si>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</si>
  <si>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</si>
  <si>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</si>
  <si>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</si>
  <si>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</si>
  <si>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</si>
  <si>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</si>
  <si>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</si>
  <si>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</si>
  <si>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</si>
  <si>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</si>
  <si>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</si>
  <si>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</si>
  <si>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</si>
  <si>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</si>
  <si>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</si>
  <si>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</si>
  <si>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</si>
  <si>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</si>
  <si>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</si>
  <si>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</si>
  <si>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</si>
  <si>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</si>
  <si>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</si>
  <si>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</si>
  <si>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</si>
  <si>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</si>
  <si>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</si>
  <si>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</si>
  <si>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</si>
  <si>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</si>
  <si>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</si>
  <si>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</si>
  <si>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</si>
  <si>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</si>
  <si>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</si>
  <si>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</si>
  <si>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</si>
  <si>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</si>
  <si>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</si>
  <si>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</si>
  <si>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</si>
  <si>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</si>
  <si>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</si>
  <si>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</si>
  <si>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</si>
  <si>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</si>
  <si>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</si>
  <si>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</si>
  <si>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</si>
  <si>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</si>
  <si>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</si>
  <si>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</si>
  <si>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</si>
  <si>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</si>
  <si>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</si>
  <si>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</si>
  <si>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</si>
  <si>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</si>
  <si>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</si>
  <si>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</si>
  <si>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</si>
  <si>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</si>
  <si>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</si>
  <si>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</si>
  <si>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</si>
  <si>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</si>
  <si>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</si>
  <si>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</si>
  <si>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</si>
  <si>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</si>
  <si>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</si>
  <si>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</si>
  <si>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</si>
  <si>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</si>
  <si>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</si>
  <si>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</si>
  <si>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</si>
  <si>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</si>
  <si>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</si>
  <si>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</si>
  <si>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</si>
  <si>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</si>
  <si>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</si>
  <si>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</si>
  <si>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</si>
  <si>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</si>
  <si>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</si>
  <si>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</si>
  <si>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</si>
  <si>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</si>
  <si>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</si>
  <si>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</si>
  <si>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</si>
  <si>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</si>
  <si>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</si>
  <si>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</si>
  <si>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</si>
  <si>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</si>
  <si>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</si>
  <si>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</si>
  <si>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</si>
  <si>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</si>
  <si>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</si>
  <si>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</si>
  <si>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</si>
  <si>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</si>
  <si>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</si>
  <si>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</si>
  <si>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</si>
  <si>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</si>
  <si>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</si>
  <si>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</si>
  <si>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</si>
  <si>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</si>
  <si>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</si>
  <si>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</si>
  <si>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</si>
  <si>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</si>
  <si>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</si>
  <si>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</si>
  <si>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</si>
  <si>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</si>
  <si>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</si>
  <si>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</si>
  <si>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</si>
  <si>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</si>
  <si>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</si>
  <si>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</si>
  <si>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</si>
  <si>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</si>
  <si>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</si>
  <si>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</si>
  <si>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</si>
  <si>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</si>
  <si>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</si>
  <si>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</si>
  <si>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</si>
  <si>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</si>
  <si>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</si>
  <si>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</si>
  <si>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</si>
  <si>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</si>
  <si>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</si>
  <si>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</si>
  <si>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</si>
  <si>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</si>
  <si>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</si>
  <si>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</si>
  <si>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</si>
  <si>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</si>
  <si>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</si>
  <si>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</si>
  <si>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</si>
  <si>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</si>
  <si>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</si>
  <si>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</si>
  <si>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</si>
  <si>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</si>
  <si>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</si>
  <si>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</si>
  <si>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</si>
  <si>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</si>
  <si>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</si>
  <si>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</si>
  <si>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</si>
  <si>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</si>
  <si>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</si>
  <si>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</si>
  <si>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</si>
  <si>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</si>
  <si>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</si>
  <si>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</si>
  <si>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</si>
  <si>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</si>
  <si>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</si>
  <si>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</si>
  <si>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</si>
  <si>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</si>
  <si>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</si>
  <si>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</si>
  <si>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</si>
  <si>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</si>
  <si>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</si>
  <si>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</si>
  <si>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</si>
  <si>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</si>
  <si>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</si>
  <si>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</si>
  <si>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</si>
  <si>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</si>
  <si>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</si>
  <si>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</si>
  <si>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</si>
  <si>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</si>
  <si>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</si>
  <si>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</si>
  <si>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</si>
  <si>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</si>
  <si>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</si>
  <si>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</si>
  <si>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</si>
  <si>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</si>
  <si>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</si>
  <si>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</si>
  <si>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</si>
  <si>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</si>
  <si>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</si>
  <si>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</si>
  <si>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</si>
  <si>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</si>
  <si>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</si>
  <si>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</si>
  <si>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</si>
  <si>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</si>
  <si>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</si>
  <si>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</si>
  <si>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</si>
  <si>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</si>
  <si>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</si>
  <si>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</si>
  <si>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</si>
  <si>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</si>
  <si>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</si>
  <si>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</si>
  <si>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</si>
  <si>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</si>
  <si>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</si>
  <si>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</si>
  <si>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</si>
  <si>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</si>
  <si>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</si>
  <si>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</si>
  <si>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</si>
  <si>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</si>
  <si>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</si>
  <si>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</si>
  <si>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</si>
  <si>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</si>
  <si>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</si>
  <si>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</si>
  <si>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</si>
  <si>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</si>
  <si>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</si>
  <si>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</si>
  <si>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</si>
  <si>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</si>
  <si>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</si>
  <si>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</si>
  <si>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</si>
  <si>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</si>
  <si>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</si>
  <si>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</si>
  <si>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</si>
  <si>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</si>
  <si>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</si>
  <si>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</si>
  <si>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</si>
  <si>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</si>
  <si>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</si>
  <si>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</si>
  <si>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</si>
  <si>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</si>
  <si>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</si>
  <si>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</si>
  <si>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</si>
  <si>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</si>
  <si>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</si>
  <si>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</si>
  <si>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</si>
  <si>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</si>
  <si>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</si>
  <si>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</si>
  <si>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</si>
  <si>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</si>
  <si>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</si>
  <si>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</si>
  <si>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</si>
  <si>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</si>
  <si>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</si>
  <si>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</si>
  <si>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</si>
  <si>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</si>
  <si>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</si>
  <si>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</si>
  <si>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</si>
  <si>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</si>
  <si>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</si>
  <si>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</si>
  <si>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</si>
  <si>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</si>
  <si>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</si>
  <si>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</si>
  <si>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</si>
  <si>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</si>
  <si>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</si>
  <si>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</si>
  <si>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</si>
  <si>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</si>
  <si>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</si>
  <si>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</si>
  <si>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</si>
  <si>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</si>
  <si>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</si>
  <si>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</si>
  <si>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</si>
  <si>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</si>
  <si>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</si>
  <si>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</si>
  <si>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</si>
  <si>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</si>
  <si>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</si>
  <si>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</si>
  <si>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</si>
  <si>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</si>
  <si>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</si>
  <si>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</si>
  <si>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</si>
  <si>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</si>
  <si>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</si>
  <si>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</si>
  <si>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</si>
  <si>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</si>
  <si>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</si>
  <si>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</si>
  <si>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</si>
  <si>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</si>
  <si>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</si>
  <si>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</si>
  <si>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</si>
  <si>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</si>
  <si>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</si>
  <si>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</si>
  <si>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</si>
  <si>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</si>
  <si>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</si>
  <si>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</si>
  <si>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</si>
  <si>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</si>
  <si>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</si>
  <si>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</si>
  <si>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</si>
  <si>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</si>
  <si>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</si>
  <si>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</si>
  <si>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</si>
  <si>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</si>
  <si>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</si>
  <si>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</si>
  <si>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</si>
  <si>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</si>
  <si>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</si>
  <si>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</si>
  <si>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</si>
  <si>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</si>
  <si>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</si>
  <si>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</si>
  <si>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</si>
  <si>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</si>
  <si>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</si>
  <si>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</si>
  <si>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</si>
  <si>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</si>
  <si>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</si>
  <si>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</si>
  <si>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</si>
  <si>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</si>
  <si>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</si>
  <si>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</si>
  <si>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</si>
  <si>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</si>
  <si>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</si>
  <si>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</si>
  <si>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</si>
  <si>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</si>
  <si>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</si>
  <si>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</si>
  <si>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</si>
  <si>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</si>
  <si>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</si>
  <si>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</si>
  <si>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</si>
  <si>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</si>
  <si>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</si>
  <si>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</si>
  <si>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</si>
  <si>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</si>
  <si>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</si>
  <si>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</si>
  <si>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</si>
  <si>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</si>
  <si>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</si>
  <si>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</si>
  <si>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</si>
  <si>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</si>
  <si>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</si>
  <si>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</si>
  <si>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</si>
  <si>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</si>
  <si>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</si>
  <si>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</si>
  <si>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</si>
  <si>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</si>
  <si>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</si>
  <si>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</si>
  <si>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</si>
  <si>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</si>
  <si>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</si>
  <si>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</si>
  <si>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</si>
  <si>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</si>
  <si>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</si>
  <si>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</si>
  <si>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</si>
  <si>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</si>
  <si>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</si>
  <si>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</si>
  <si>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</si>
  <si>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</si>
  <si>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</si>
  <si>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</si>
  <si>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</si>
  <si>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</si>
  <si>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</si>
  <si>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</si>
  <si>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</si>
  <si>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</si>
  <si>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</si>
  <si>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</si>
  <si>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</si>
  <si>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</si>
  <si>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</si>
  <si>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</si>
  <si>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</si>
  <si>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</si>
  <si>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</si>
  <si>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</si>
  <si>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</si>
  <si>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</si>
  <si>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</si>
  <si>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</si>
  <si>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</si>
  <si>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</si>
  <si>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</si>
  <si>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</si>
  <si>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</si>
  <si>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</si>
  <si>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</si>
  <si>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</si>
  <si>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</si>
  <si>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</si>
  <si>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</si>
  <si>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</si>
  <si>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</si>
  <si>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</si>
  <si>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</si>
  <si>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</si>
  <si>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</si>
  <si>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</si>
  <si>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</si>
  <si>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</si>
  <si>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</si>
  <si>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</si>
  <si>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</si>
  <si>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</si>
  <si>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</si>
  <si>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</si>
  <si>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</si>
  <si>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</si>
  <si>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</si>
  <si>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</si>
  <si>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</si>
  <si>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</si>
  <si>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</si>
  <si>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</si>
  <si>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</si>
  <si>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</si>
  <si>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</si>
  <si>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</si>
  <si>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</si>
  <si>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</si>
  <si>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</si>
  <si>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</si>
  <si>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</si>
  <si>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</si>
  <si>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</si>
  <si>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</si>
  <si>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</si>
  <si>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</si>
  <si>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</si>
  <si>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</si>
  <si>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</si>
  <si>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</si>
  <si>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</si>
  <si>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</si>
  <si>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</si>
  <si>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</si>
  <si>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</si>
  <si>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</si>
  <si>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</si>
  <si>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</si>
  <si>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</si>
  <si>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</si>
  <si>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</si>
  <si>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</si>
  <si>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</si>
  <si>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</si>
  <si>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</si>
  <si>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</si>
  <si>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</si>
  <si>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</si>
  <si>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</si>
  <si>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</si>
  <si>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</si>
  <si>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</si>
  <si>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</si>
  <si>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</si>
  <si>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</si>
  <si>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</si>
  <si>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</si>
  <si>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</si>
  <si>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</si>
  <si>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</si>
  <si>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</si>
  <si>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</si>
  <si>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</si>
  <si>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</si>
  <si>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</si>
  <si>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</si>
  <si>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</si>
  <si>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</si>
  <si>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</si>
  <si>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</si>
  <si>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</si>
  <si>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</si>
  <si>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</si>
  <si>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</si>
  <si>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</si>
  <si>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</si>
  <si>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</si>
  <si>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</si>
  <si>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</si>
  <si>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</si>
  <si>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</si>
  <si>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</si>
  <si>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</si>
  <si>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</si>
  <si>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</si>
  <si>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</si>
  <si>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</si>
  <si>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</si>
  <si>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</si>
  <si>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</si>
  <si>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</si>
  <si>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</si>
  <si>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</si>
  <si>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</si>
  <si>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</si>
  <si>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</si>
  <si>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</si>
  <si>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</si>
  <si>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</si>
  <si>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</si>
  <si>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</si>
  <si>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</si>
  <si>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</si>
  <si>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</si>
  <si>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</si>
  <si>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</si>
  <si>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</si>
  <si>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</si>
  <si>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</si>
  <si>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</si>
  <si>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</si>
  <si>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</si>
  <si>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</si>
  <si>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</si>
  <si>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</si>
  <si>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</si>
  <si>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</si>
  <si>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</si>
  <si>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</si>
  <si>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</si>
  <si>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</si>
  <si>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</si>
  <si>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</si>
  <si>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</si>
  <si>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</si>
  <si>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</si>
  <si>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</si>
  <si>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</si>
  <si>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</si>
  <si>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</si>
  <si>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</si>
  <si>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</si>
  <si>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</si>
  <si>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</si>
  <si>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</si>
  <si>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</si>
  <si>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</si>
  <si>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</si>
  <si>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</si>
  <si>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</si>
  <si>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</si>
  <si>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</si>
  <si>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</si>
  <si>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</si>
  <si>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</si>
  <si>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</si>
  <si>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</si>
  <si>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</si>
  <si>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</si>
  <si>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</si>
  <si>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</si>
  <si>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</si>
  <si>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</si>
  <si>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</si>
  <si>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</si>
  <si>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</si>
  <si>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</si>
  <si>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</si>
  <si>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</si>
  <si>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</si>
  <si>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</si>
  <si>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</si>
  <si>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</si>
  <si>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</si>
  <si>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</si>
  <si>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</si>
  <si>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</si>
  <si>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</si>
  <si>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</si>
  <si>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</si>
  <si>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</si>
  <si>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</si>
  <si>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</si>
  <si>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</si>
  <si>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</si>
  <si>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</si>
  <si>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</si>
  <si>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</si>
  <si>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</si>
  <si>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</si>
  <si>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</si>
  <si>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</si>
  <si>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</si>
  <si>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</si>
  <si>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</si>
  <si>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</si>
  <si>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</si>
  <si>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</si>
  <si>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</si>
  <si>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</si>
  <si>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</si>
  <si>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</si>
  <si>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</si>
  <si>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</si>
  <si>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</si>
  <si>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</si>
  <si>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</si>
  <si>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</si>
  <si>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</si>
  <si>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</si>
  <si>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</si>
  <si>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</si>
  <si>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</si>
  <si>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</si>
  <si>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</si>
  <si>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</si>
  <si>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</si>
  <si>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</si>
  <si>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</si>
  <si>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</si>
  <si>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</si>
  <si>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</si>
  <si>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</si>
  <si>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</si>
  <si>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</si>
  <si>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</si>
  <si>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</si>
  <si>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</si>
  <si>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</si>
  <si>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</si>
  <si>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</si>
  <si>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</si>
  <si>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</si>
  <si>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</si>
  <si>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</si>
  <si>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</si>
  <si>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</si>
  <si>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</si>
  <si>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</si>
  <si>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</si>
  <si>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</si>
  <si>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</si>
  <si>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</si>
  <si>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</si>
  <si>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</si>
  <si>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</si>
  <si>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</si>
  <si>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</si>
  <si>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</si>
  <si>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</si>
  <si>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</si>
  <si>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</si>
  <si>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</si>
  <si>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</si>
  <si>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</si>
  <si>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</si>
  <si>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</si>
  <si>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</si>
  <si>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</si>
  <si>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</si>
  <si>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</si>
  <si>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</si>
  <si>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</si>
  <si>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</si>
  <si>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</si>
  <si>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</si>
  <si>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</si>
  <si>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</si>
  <si>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</si>
  <si>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</si>
  <si>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</si>
  <si>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</si>
  <si>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</si>
  <si>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</si>
  <si>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</si>
  <si>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</si>
  <si>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</si>
  <si>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</si>
  <si>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</si>
  <si>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</si>
  <si>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</si>
  <si>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</si>
  <si>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</si>
  <si>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</si>
  <si>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</si>
  <si>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</si>
  <si>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</si>
  <si>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</si>
  <si>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</si>
  <si>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</si>
  <si>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</si>
  <si>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</si>
  <si>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</si>
  <si>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</si>
  <si>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</si>
  <si>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</si>
  <si>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</si>
  <si>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</si>
  <si>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</si>
  <si>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</si>
  <si>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</si>
  <si>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</si>
  <si>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</si>
  <si>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</si>
  <si>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</si>
  <si>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</si>
  <si>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</si>
  <si>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</si>
  <si>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</si>
  <si>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</si>
  <si>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</si>
  <si>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</si>
  <si>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</si>
  <si>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</si>
  <si>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</si>
  <si>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</si>
  <si>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</si>
  <si>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</si>
  <si>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</si>
  <si>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</si>
  <si>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</si>
  <si>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</si>
  <si>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</si>
  <si>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</si>
  <si>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</si>
  <si>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</si>
  <si>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</si>
  <si>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</si>
  <si>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</si>
  <si>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</si>
  <si>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</si>
  <si>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</si>
  <si>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</si>
  <si>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</si>
  <si>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</si>
  <si>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</si>
  <si>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</si>
  <si>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</si>
  <si>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</si>
  <si>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</si>
  <si>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</si>
  <si>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</si>
  <si>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</si>
  <si>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</si>
  <si>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</si>
  <si>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</si>
  <si>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</si>
  <si>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</si>
  <si>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</si>
  <si>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</si>
  <si>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</si>
  <si>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</si>
  <si>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</si>
  <si>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</si>
  <si>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</si>
  <si>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</si>
  <si>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</si>
  <si>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</si>
  <si>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</si>
  <si>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</si>
  <si>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</si>
  <si>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</si>
  <si>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</si>
  <si>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</si>
  <si>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</si>
  <si>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</si>
  <si>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</si>
  <si>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</si>
  <si>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</si>
  <si>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</si>
  <si>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</si>
  <si>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</si>
  <si>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</si>
  <si>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</si>
  <si>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</si>
  <si>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</si>
  <si>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</si>
  <si>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</si>
  <si>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</si>
  <si>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</si>
  <si>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</si>
  <si>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</si>
  <si>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</si>
  <si>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</si>
  <si>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</si>
  <si>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</si>
  <si>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</si>
  <si>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</si>
  <si>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</si>
  <si>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</si>
  <si>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</si>
  <si>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</si>
  <si>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</si>
  <si>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</si>
  <si>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</si>
  <si>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</si>
  <si>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</si>
  <si>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</si>
  <si>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</si>
  <si>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</si>
  <si>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</si>
  <si>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</si>
  <si>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</si>
  <si>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</si>
  <si>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</si>
  <si>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</si>
  <si>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</si>
  <si>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</si>
  <si>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</si>
  <si>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</si>
  <si>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</si>
  <si>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</si>
  <si>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</si>
  <si>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</si>
  <si>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</si>
  <si>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</si>
  <si>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</si>
  <si>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</si>
  <si>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</si>
  <si>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</si>
  <si>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</si>
  <si>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</si>
  <si>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</si>
  <si>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</si>
  <si>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</si>
  <si>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</si>
  <si>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</si>
  <si>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</si>
  <si>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</si>
  <si>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</si>
  <si>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</si>
  <si>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</si>
  <si>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</si>
  <si>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</si>
  <si>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</si>
  <si>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</si>
  <si>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</si>
  <si>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</si>
  <si>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</si>
  <si>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</si>
  <si>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</si>
  <si>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</si>
  <si>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</si>
  <si>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</si>
  <si>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</si>
  <si>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</si>
  <si>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</si>
  <si>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</si>
  <si>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</si>
  <si>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</si>
  <si>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</si>
  <si>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</si>
  <si>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</si>
  <si>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</si>
  <si>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</si>
  <si>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</si>
  <si>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</si>
  <si>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</si>
  <si>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</si>
  <si>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</si>
  <si>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</si>
  <si>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</si>
  <si>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</si>
  <si>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</si>
  <si>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</si>
  <si>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</si>
  <si>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</si>
  <si>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</si>
  <si>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</si>
  <si>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</si>
  <si>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</si>
  <si>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</si>
  <si>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</si>
  <si>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</si>
  <si>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</si>
  <si>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</si>
  <si>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</si>
  <si>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</si>
  <si>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</si>
  <si>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</si>
  <si>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</si>
  <si>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</si>
  <si>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</si>
  <si>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</si>
  <si>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</si>
  <si>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</si>
  <si>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</si>
  <si>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</si>
  <si>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</si>
  <si>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</si>
  <si>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</si>
  <si>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</si>
  <si>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</si>
  <si>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</si>
  <si>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</si>
  <si>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</si>
  <si>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</si>
  <si>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</si>
  <si>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</si>
  <si>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</si>
  <si>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</si>
  <si>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</si>
  <si>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</si>
  <si>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</si>
  <si>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</si>
  <si>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</si>
  <si>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</si>
  <si>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</si>
  <si>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</si>
  <si>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</si>
  <si>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</si>
  <si>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</si>
  <si>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</si>
  <si>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</si>
  <si>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</si>
  <si>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</si>
  <si>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</si>
  <si>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</si>
  <si>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</si>
  <si>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</si>
  <si>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</si>
  <si>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</si>
  <si>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</si>
  <si>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</si>
  <si>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</si>
  <si>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</si>
  <si>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</si>
  <si>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</si>
  <si>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</si>
  <si>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</si>
  <si>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</si>
  <si>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</si>
  <si>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</si>
  <si>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</si>
  <si>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</si>
  <si>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</si>
  <si>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</si>
  <si>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</si>
  <si>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</si>
  <si>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</si>
  <si>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</si>
  <si>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</si>
  <si>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</si>
  <si>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</si>
  <si>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</si>
  <si>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</si>
  <si>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</si>
  <si>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</si>
  <si>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</si>
  <si>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</si>
  <si>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</si>
  <si>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</si>
  <si>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</si>
  <si>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</si>
  <si>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</si>
  <si>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</si>
  <si>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</si>
  <si>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</si>
  <si>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</si>
  <si>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</si>
  <si>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</si>
  <si>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</si>
  <si>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</si>
  <si>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</si>
  <si>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</si>
  <si>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</si>
  <si>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</si>
  <si>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</si>
  <si>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</si>
  <si>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</si>
  <si>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</si>
  <si>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</si>
  <si>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</si>
  <si>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</si>
  <si>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</si>
  <si>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</si>
  <si>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</si>
  <si>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</si>
  <si>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</si>
  <si>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</si>
  <si>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</si>
  <si>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</si>
  <si>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</si>
  <si>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</si>
  <si>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</si>
  <si>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</si>
  <si>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</si>
  <si>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</si>
  <si>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</si>
  <si>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</si>
  <si>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</si>
  <si>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</si>
  <si>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</si>
  <si>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</si>
  <si>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</si>
  <si>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</si>
  <si>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</si>
  <si>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</si>
  <si>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</si>
  <si>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</si>
  <si>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</si>
  <si>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</si>
  <si>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</si>
  <si>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</si>
  <si>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</si>
  <si>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</si>
  <si>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</si>
  <si>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</si>
  <si>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</si>
  <si>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</si>
  <si>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</si>
  <si>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</si>
  <si>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</si>
  <si>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</si>
  <si>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</si>
  <si>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</si>
  <si>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</si>
  <si>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</si>
  <si>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</si>
  <si>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</si>
  <si>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</si>
  <si>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</si>
  <si>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</si>
  <si>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</si>
  <si>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</si>
  <si>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</si>
  <si>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</si>
  <si>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</si>
  <si>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</si>
  <si>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</si>
  <si>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</si>
  <si>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</si>
  <si>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</si>
  <si>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</si>
  <si>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</si>
  <si>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</si>
  <si>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</si>
  <si>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</si>
  <si>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</si>
  <si>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</si>
  <si>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</si>
  <si>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</si>
  <si>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</si>
  <si>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</si>
  <si>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</si>
  <si>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</si>
  <si>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</si>
  <si>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</si>
  <si>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</si>
  <si>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</si>
  <si>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</si>
  <si>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</si>
  <si>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</si>
  <si>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</si>
  <si>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</si>
  <si>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</si>
  <si>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</si>
  <si>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</si>
  <si>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</si>
  <si>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</si>
  <si>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</si>
  <si>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</si>
  <si>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</si>
  <si>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</si>
  <si>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</si>
  <si>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</si>
  <si>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</si>
  <si>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</si>
  <si>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</si>
  <si>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</si>
  <si>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</si>
  <si>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</si>
  <si>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</si>
  <si>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</si>
  <si>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</si>
  <si>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</si>
  <si>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</si>
  <si>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</si>
  <si>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</si>
  <si>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</si>
  <si>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</si>
  <si>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</si>
  <si>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</si>
  <si>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</si>
  <si>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</si>
  <si>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</si>
  <si>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</si>
  <si>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</si>
  <si>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</si>
  <si>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</si>
  <si>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</si>
  <si>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</si>
  <si>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</si>
  <si>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</si>
  <si>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</si>
  <si>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</si>
  <si>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</si>
  <si>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</si>
  <si>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</si>
  <si>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</si>
  <si>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</si>
  <si>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</si>
  <si>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</si>
  <si>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</si>
  <si>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</si>
  <si>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</si>
  <si>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</si>
  <si>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</si>
  <si>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</si>
  <si>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</si>
  <si>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</si>
  <si>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</si>
  <si>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</si>
  <si>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</si>
  <si>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</si>
  <si>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</si>
  <si>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</si>
  <si>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</si>
  <si>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</si>
  <si>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</si>
  <si>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</si>
  <si>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</si>
  <si>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</si>
  <si>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</si>
  <si>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</si>
  <si>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</si>
  <si>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</si>
  <si>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</si>
  <si>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</si>
  <si>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</si>
  <si>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</si>
  <si>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</si>
  <si>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</si>
  <si>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</si>
  <si>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</si>
  <si>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</si>
  <si>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</si>
  <si>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</si>
  <si>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</si>
  <si>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</si>
  <si>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</si>
  <si>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</si>
  <si>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</si>
  <si>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</si>
  <si>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</si>
  <si>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</si>
  <si>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</si>
  <si>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</si>
  <si>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</si>
  <si>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</si>
  <si>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</si>
  <si>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</si>
  <si>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</si>
  <si>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</si>
  <si>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</si>
  <si>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</si>
  <si>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</si>
  <si>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</si>
  <si>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</si>
  <si>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</si>
  <si>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</si>
  <si>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</si>
  <si>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</si>
  <si>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</si>
  <si>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</si>
  <si>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</si>
  <si>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</si>
  <si>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</si>
  <si>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</si>
  <si>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</si>
  <si>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</si>
  <si>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</si>
  <si>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</si>
  <si>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</si>
  <si>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</si>
  <si>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</si>
  <si>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</si>
  <si>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</si>
  <si>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</si>
  <si>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</si>
  <si>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</si>
  <si>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</si>
  <si>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</si>
  <si>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</si>
  <si>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</si>
  <si>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</si>
  <si>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</si>
  <si>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</si>
  <si>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</si>
  <si>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</si>
  <si>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</si>
  <si>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</si>
  <si>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</si>
  <si>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</si>
  <si>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</si>
  <si>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</si>
  <si>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</si>
  <si>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</si>
  <si>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</si>
  <si>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</si>
  <si>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</si>
  <si>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</si>
  <si>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</si>
  <si>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</si>
  <si>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</si>
  <si>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</si>
  <si>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</si>
  <si>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</si>
  <si>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</si>
  <si>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</si>
  <si>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</si>
  <si>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</si>
  <si>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</si>
  <si>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</si>
  <si>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</si>
  <si>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</si>
  <si>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</si>
  <si>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</si>
  <si>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</si>
  <si>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</si>
  <si>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</si>
  <si>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</si>
  <si>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</si>
  <si>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</si>
  <si>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</si>
  <si>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</si>
  <si>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</si>
  <si>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</si>
  <si>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</si>
  <si>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</si>
  <si>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</si>
  <si>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</si>
  <si>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</si>
  <si>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</si>
  <si>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</si>
  <si>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</si>
  <si>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</si>
  <si>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</si>
  <si>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</si>
  <si>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</si>
  <si>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</si>
  <si>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</si>
  <si>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</si>
  <si>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</si>
  <si>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</si>
  <si>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</si>
  <si>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</si>
  <si>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</si>
  <si>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</si>
  <si>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</si>
  <si>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</si>
  <si>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</si>
  <si>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</si>
  <si>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</si>
  <si>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</si>
  <si>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</si>
  <si>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</si>
  <si>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</si>
  <si>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</si>
  <si>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</si>
  <si>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</si>
  <si>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</si>
  <si>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</si>
  <si>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</si>
  <si>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</si>
  <si>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</si>
  <si>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</si>
  <si>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</si>
  <si>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</si>
  <si>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</si>
  <si>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</si>
  <si>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</si>
  <si>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</si>
  <si>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</si>
  <si>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</si>
  <si>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</si>
  <si>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</si>
  <si>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</si>
  <si>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</si>
  <si>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</si>
  <si>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</si>
  <si>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</si>
  <si>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</si>
  <si>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</si>
  <si>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</si>
  <si>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</si>
  <si>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</si>
  <si>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</si>
  <si>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</si>
  <si>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</si>
  <si>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</si>
  <si>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</si>
  <si>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</si>
  <si>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</si>
  <si>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</si>
  <si>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</si>
  <si>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</si>
  <si>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</si>
  <si>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</si>
  <si>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</si>
  <si>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</si>
  <si>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</si>
  <si>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</si>
  <si>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</si>
  <si>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</si>
  <si>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</si>
  <si>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</si>
  <si>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</si>
  <si>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</si>
  <si>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</si>
  <si>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</si>
  <si>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</si>
  <si>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</si>
  <si>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</si>
  <si>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</si>
  <si>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</si>
  <si>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</si>
  <si>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</si>
  <si>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</si>
  <si>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</si>
  <si>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</si>
  <si>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</si>
  <si>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</si>
  <si>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</si>
  <si>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</si>
  <si>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</si>
  <si>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</si>
  <si>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</si>
  <si>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</si>
  <si>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</si>
  <si>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</si>
  <si>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</si>
  <si>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</si>
  <si>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</si>
  <si>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</si>
  <si>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</si>
  <si>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</si>
  <si>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</si>
  <si>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</si>
  <si>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</si>
  <si>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</si>
  <si>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</si>
  <si>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</si>
  <si>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</si>
  <si>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</si>
  <si>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</si>
  <si>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</si>
  <si>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</si>
  <si>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</si>
  <si>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</si>
  <si>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</si>
  <si>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</si>
  <si>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</si>
  <si>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</si>
  <si>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</si>
  <si>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</si>
  <si>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</si>
  <si>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</si>
  <si>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</si>
  <si>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</si>
  <si>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</si>
  <si>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</si>
  <si>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</si>
  <si>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</si>
  <si>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</si>
  <si>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</si>
  <si>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</si>
  <si>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</si>
  <si>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</si>
  <si>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</si>
  <si>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</si>
  <si>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</si>
  <si>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</si>
  <si>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</si>
  <si>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</si>
  <si>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</si>
  <si>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</si>
  <si>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</si>
  <si>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</si>
  <si>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</si>
  <si>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</si>
  <si>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</si>
  <si>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</si>
  <si>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</si>
  <si>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</si>
  <si>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</si>
  <si>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</si>
  <si>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</si>
  <si>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</si>
  <si>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</si>
  <si>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</si>
  <si>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</si>
  <si>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</si>
  <si>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</si>
  <si>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</si>
  <si>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</si>
  <si>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</si>
  <si>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</si>
  <si>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</si>
  <si>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</si>
  <si>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</si>
  <si>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</si>
  <si>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</si>
  <si>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</si>
  <si>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</si>
  <si>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</si>
  <si>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</si>
  <si>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</si>
  <si>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</si>
  <si>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</si>
  <si>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</si>
  <si>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</si>
  <si>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</si>
  <si>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</si>
  <si>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</si>
  <si>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</si>
  <si>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</si>
  <si>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</si>
  <si>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</si>
  <si>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</si>
  <si>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</si>
  <si>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</si>
  <si>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</si>
  <si>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</si>
  <si>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</si>
  <si>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</si>
  <si>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</si>
  <si>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</si>
  <si>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</si>
  <si>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</si>
  <si>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</si>
  <si>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</si>
  <si>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</si>
  <si>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</si>
  <si>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</si>
  <si>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</si>
  <si>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</si>
  <si>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</si>
  <si>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</si>
  <si>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</si>
  <si>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</si>
  <si>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</si>
  <si>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</si>
  <si>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</si>
  <si>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</si>
  <si>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</si>
  <si>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</si>
  <si>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</si>
  <si>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</si>
  <si>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</si>
  <si>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</si>
  <si>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</si>
  <si>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</si>
  <si>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</si>
  <si>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</si>
  <si>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</si>
  <si>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</si>
  <si>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</si>
  <si>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</si>
  <si>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</si>
  <si>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</si>
  <si>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</si>
  <si>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</si>
  <si>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</si>
  <si>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</si>
  <si>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</si>
  <si>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</si>
  <si>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</si>
  <si>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</si>
  <si>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</si>
  <si>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</si>
  <si>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</si>
  <si>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</si>
  <si>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</si>
  <si>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</si>
  <si>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</si>
  <si>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</si>
  <si>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</si>
  <si>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</si>
  <si>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</si>
  <si>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</si>
  <si>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</si>
  <si>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</si>
  <si>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</si>
  <si>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</si>
  <si>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</si>
  <si>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</si>
  <si>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</si>
  <si>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</si>
  <si>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</si>
  <si>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</si>
  <si>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</si>
  <si>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</si>
  <si>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</si>
  <si>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</si>
  <si>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</si>
  <si>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</si>
  <si>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</si>
  <si>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</si>
  <si>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</si>
  <si>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</si>
  <si>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</si>
  <si>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</si>
  <si>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</si>
  <si>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</si>
  <si>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</si>
  <si>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</si>
  <si>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</si>
  <si>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</si>
  <si>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</si>
  <si>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</si>
  <si>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</si>
  <si>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</si>
  <si>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</si>
  <si>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</si>
  <si>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</si>
  <si>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</si>
  <si>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</si>
  <si>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</si>
  <si>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</si>
  <si>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</si>
  <si>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</si>
  <si>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</si>
  <si>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</si>
  <si>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</si>
  <si>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</si>
  <si>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</si>
  <si>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</si>
  <si>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</si>
  <si>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</si>
  <si>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</si>
  <si>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</si>
  <si>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</si>
  <si>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</si>
  <si>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</si>
  <si>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</si>
  <si>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</si>
  <si>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</si>
  <si>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</si>
  <si>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</si>
  <si>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</si>
  <si>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</si>
  <si>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</si>
  <si>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</si>
  <si>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</si>
  <si>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</si>
  <si>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</si>
  <si>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</si>
  <si>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</si>
  <si>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</si>
  <si>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</si>
  <si>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</si>
  <si>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</si>
  <si>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</si>
  <si>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</si>
  <si>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</si>
  <si>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</si>
  <si>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</si>
  <si>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</si>
  <si>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</si>
  <si>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</si>
  <si>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</si>
  <si>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</si>
  <si>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</si>
  <si>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</si>
  <si>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</si>
  <si>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</si>
  <si>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</si>
  <si>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</si>
  <si>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</si>
  <si>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</si>
  <si>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</si>
  <si>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</si>
  <si>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</si>
  <si>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</si>
  <si>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</si>
  <si>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</si>
  <si>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</si>
  <si>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</si>
  <si>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</si>
  <si>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</si>
  <si>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</si>
  <si>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</si>
  <si>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</si>
  <si>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</si>
  <si>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</si>
  <si>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</si>
  <si>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</si>
  <si>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</si>
  <si>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</si>
  <si>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</si>
  <si>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</si>
  <si>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</si>
  <si>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</si>
  <si>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</si>
  <si>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</si>
  <si>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</si>
  <si>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</si>
  <si>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</si>
  <si>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</si>
  <si>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</si>
  <si>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</si>
  <si>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</si>
  <si>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</si>
  <si>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</si>
  <si>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</si>
  <si>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</si>
  <si>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</si>
  <si>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</si>
  <si>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</si>
  <si>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</si>
  <si>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</si>
  <si>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</si>
  <si>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</si>
  <si>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</si>
  <si>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</si>
  <si>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</si>
  <si>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</si>
  <si>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</si>
  <si>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</si>
  <si>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</si>
  <si>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</si>
  <si>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</si>
  <si>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</si>
  <si>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</si>
  <si>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</si>
  <si>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</si>
  <si>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</si>
  <si>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</si>
  <si>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</si>
  <si>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</si>
  <si>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</si>
  <si>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</si>
  <si>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</si>
  <si>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</si>
  <si>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</si>
  <si>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</si>
  <si>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</si>
  <si>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</si>
  <si>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</si>
  <si>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</si>
  <si>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</si>
  <si>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</si>
  <si>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</si>
  <si>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</si>
  <si>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</si>
  <si>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</si>
  <si>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</si>
  <si>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</si>
  <si>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</si>
  <si>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</si>
  <si>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</si>
  <si>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</si>
  <si>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</si>
  <si>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</si>
  <si>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</si>
  <si>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</si>
  <si>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</si>
  <si>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</si>
  <si>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</si>
  <si>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</si>
  <si>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</si>
  <si>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</si>
  <si>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</si>
  <si>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</si>
  <si>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</si>
  <si>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</si>
  <si>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</si>
  <si>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</si>
  <si>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</si>
  <si>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</si>
  <si>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</si>
  <si>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</si>
  <si>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</si>
  <si>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</si>
  <si>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</si>
  <si>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</si>
  <si>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</si>
  <si>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</si>
  <si>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</si>
  <si>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</si>
  <si>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</si>
  <si>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</si>
  <si>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</si>
  <si>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</si>
  <si>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</si>
  <si>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</si>
  <si>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</si>
  <si>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</si>
  <si>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</si>
  <si>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</si>
  <si>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</si>
  <si>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</si>
  <si>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</si>
  <si>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</si>
  <si>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</si>
  <si>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</si>
  <si>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</si>
  <si>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</si>
  <si>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</si>
  <si>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</si>
  <si>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</si>
  <si>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</si>
  <si>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</si>
  <si>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</si>
  <si>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</si>
  <si>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</si>
  <si>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</si>
  <si>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</si>
  <si>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</si>
  <si>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</si>
  <si>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</si>
  <si>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</si>
  <si>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</si>
  <si>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</si>
  <si>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</si>
  <si>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</si>
  <si>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</si>
  <si>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</si>
  <si>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</si>
  <si>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</si>
  <si>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</si>
  <si>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</si>
  <si>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</si>
  <si>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</si>
  <si>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</si>
  <si>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</si>
  <si>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</si>
  <si>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</si>
  <si>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</si>
  <si>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</si>
  <si>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</si>
  <si>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</si>
  <si>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</si>
  <si>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</si>
  <si>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</si>
  <si>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</si>
  <si>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</si>
  <si>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</si>
  <si>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</si>
  <si>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</si>
  <si>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</si>
  <si>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</si>
  <si>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</si>
  <si>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</si>
  <si>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</si>
  <si>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</si>
  <si>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</si>
  <si>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</si>
  <si>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</si>
  <si>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</si>
  <si>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</si>
  <si>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</si>
  <si>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</si>
  <si>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</si>
  <si>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</si>
  <si>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</si>
  <si>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</si>
  <si>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</si>
  <si>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</si>
  <si>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</si>
  <si>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</si>
  <si>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</si>
  <si>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</si>
  <si>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</si>
  <si>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</si>
  <si>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</si>
  <si>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</si>
  <si>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</si>
  <si>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</si>
  <si>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</si>
  <si>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</si>
  <si>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</si>
  <si>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</si>
  <si>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</si>
  <si>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</si>
  <si>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</si>
  <si>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</si>
  <si>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</si>
  <si>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</si>
  <si>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</si>
  <si>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</si>
  <si>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</si>
  <si>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</si>
  <si>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</si>
  <si>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</si>
  <si>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</si>
  <si>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</si>
  <si>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</si>
  <si>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</si>
  <si>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</si>
  <si>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</si>
  <si>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</si>
  <si>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</si>
  <si>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</si>
  <si>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</si>
  <si>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</si>
  <si>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</si>
  <si>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</si>
  <si>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</si>
  <si>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</si>
  <si>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</si>
  <si>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</si>
  <si>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</si>
  <si>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</si>
  <si>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</si>
  <si>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</si>
  <si>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</si>
  <si>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</si>
  <si>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</si>
  <si>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</si>
  <si>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</si>
  <si>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</si>
  <si>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</si>
  <si>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</si>
  <si>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</si>
  <si>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</si>
  <si>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</si>
  <si>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</si>
  <si>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</si>
  <si>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</si>
  <si>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</si>
  <si>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</si>
  <si>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</si>
  <si>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</si>
  <si>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</si>
  <si>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</si>
  <si>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</si>
  <si>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</si>
  <si>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</si>
  <si>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</si>
  <si>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</si>
  <si>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</si>
  <si>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</si>
  <si>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</si>
  <si>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</si>
  <si>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</si>
  <si>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</si>
  <si>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</si>
  <si>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</si>
  <si>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</si>
  <si>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</si>
  <si>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</si>
  <si>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</si>
  <si>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</si>
  <si>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</si>
  <si>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</si>
  <si>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</si>
  <si>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</si>
  <si>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</si>
  <si>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</si>
  <si>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</si>
  <si>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</si>
  <si>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</si>
  <si>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</si>
  <si>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</si>
  <si>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</si>
  <si>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</si>
  <si>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</si>
  <si>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</si>
  <si>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</si>
  <si>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</si>
  <si>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</si>
  <si>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</si>
  <si>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</si>
  <si>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</si>
  <si>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</si>
  <si>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</si>
  <si>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</si>
  <si>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</si>
  <si>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</si>
  <si>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</si>
  <si>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</si>
  <si>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</si>
  <si>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</si>
  <si>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</si>
  <si>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</si>
  <si>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</si>
  <si>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</si>
  <si>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</si>
  <si>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</si>
  <si>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</si>
  <si>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</si>
  <si>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</si>
  <si>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</si>
  <si>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</si>
  <si>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</si>
  <si>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</si>
  <si>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</si>
  <si>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</si>
  <si>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</si>
  <si>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</si>
  <si>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</si>
  <si>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</si>
  <si>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</si>
  <si>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</si>
  <si>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</si>
  <si>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</si>
  <si>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</si>
  <si>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</si>
  <si>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</si>
  <si>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</si>
  <si>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</si>
  <si>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</si>
  <si>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</si>
  <si>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</si>
  <si>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</si>
  <si>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</si>
  <si>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</si>
  <si>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</si>
  <si>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</si>
  <si>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</si>
  <si>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</si>
  <si>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</si>
  <si>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</si>
  <si>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</si>
  <si>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</si>
  <si>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</si>
  <si>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</si>
  <si>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</si>
  <si>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</si>
  <si>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</si>
  <si>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</si>
  <si>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</si>
  <si>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</si>
  <si>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</si>
  <si>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</si>
  <si>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</si>
  <si>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</si>
  <si>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</si>
  <si>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</si>
  <si>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</si>
  <si>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</si>
  <si>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</si>
  <si>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</si>
  <si>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</si>
  <si>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</si>
  <si>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</si>
  <si>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</si>
  <si>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</si>
  <si>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</si>
  <si>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</si>
  <si>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</si>
  <si>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</si>
  <si>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</si>
  <si>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</si>
  <si>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</si>
  <si>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</si>
  <si>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</si>
  <si>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</si>
  <si>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</si>
  <si>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</si>
  <si>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</si>
  <si>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</si>
  <si>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</si>
  <si>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</si>
  <si>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</si>
  <si>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</si>
  <si>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</si>
  <si>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</si>
  <si>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</si>
  <si>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</si>
  <si>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</si>
  <si>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</si>
  <si>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</si>
  <si>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</si>
  <si>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</si>
  <si>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</si>
  <si>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</si>
  <si>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</si>
  <si>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</si>
  <si>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</si>
  <si>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</si>
  <si>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</si>
  <si>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</si>
  <si>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</si>
  <si>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</si>
  <si>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</si>
  <si>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</si>
  <si>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</si>
  <si>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</si>
  <si>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</si>
  <si>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</si>
  <si>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</si>
  <si>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</si>
  <si>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</si>
  <si>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</si>
  <si>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</si>
  <si>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</si>
  <si>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</si>
  <si>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</si>
  <si>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</si>
  <si>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</si>
  <si>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</si>
  <si>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</si>
  <si>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</si>
  <si>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</si>
  <si>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</si>
  <si>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</si>
  <si>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</si>
  <si>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</si>
  <si>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</si>
  <si>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</si>
  <si>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</si>
  <si>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</si>
  <si>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</si>
  <si>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</si>
  <si>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</si>
  <si>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</si>
  <si>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</si>
  <si>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</si>
  <si>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</si>
  <si>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</si>
  <si>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</si>
  <si>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</si>
  <si>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</si>
  <si>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</si>
  <si>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</si>
  <si>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</si>
  <si>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</si>
  <si>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</si>
  <si>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</si>
  <si>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</si>
  <si>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</si>
  <si>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</si>
  <si>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</si>
  <si>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</si>
  <si>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</si>
  <si>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</si>
  <si>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</si>
  <si>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</si>
  <si>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</si>
  <si>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</si>
  <si>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</si>
  <si>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</si>
  <si>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</si>
  <si>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</si>
  <si>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</si>
  <si>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</si>
  <si>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</si>
  <si>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</si>
  <si>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</si>
  <si>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</si>
  <si>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</si>
  <si>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</si>
  <si>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</si>
  <si>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</si>
  <si>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</si>
  <si>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</si>
  <si>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</si>
  <si>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</si>
  <si>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</si>
  <si>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</si>
  <si>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</si>
  <si>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</si>
  <si>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</si>
  <si>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</si>
  <si>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</si>
  <si>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</si>
  <si>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</si>
  <si>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</si>
  <si>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</si>
  <si>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</si>
  <si>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</si>
  <si>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</si>
  <si>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</si>
  <si>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</si>
  <si>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</si>
  <si>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</si>
  <si>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</si>
  <si>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</si>
  <si>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</si>
  <si>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</si>
  <si>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</si>
  <si>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</si>
  <si>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</si>
  <si>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</si>
  <si>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</si>
  <si>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</si>
  <si>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</si>
  <si>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</si>
  <si>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</si>
  <si>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</si>
  <si>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</si>
  <si>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</si>
  <si>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</si>
  <si>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</si>
  <si>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</si>
  <si>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</si>
  <si>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</si>
  <si>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</si>
  <si>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</si>
  <si>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</si>
  <si>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</si>
  <si>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</si>
  <si>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</si>
  <si>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</si>
  <si>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</si>
  <si>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</si>
  <si>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</si>
  <si>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</si>
  <si>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</si>
  <si>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</si>
  <si>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</si>
  <si>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</si>
  <si>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</si>
  <si>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</si>
  <si>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</si>
  <si>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</si>
  <si>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</si>
  <si>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</si>
  <si>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</si>
  <si>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</si>
  <si>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</si>
  <si>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</si>
  <si>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</si>
  <si>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</si>
  <si>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</si>
  <si>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</si>
  <si>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</si>
  <si>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</si>
  <si>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</si>
  <si>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</si>
  <si>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</si>
  <si>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</si>
  <si>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</si>
  <si>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</si>
  <si>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</si>
  <si>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</si>
  <si>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</si>
  <si>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</si>
  <si>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</si>
  <si>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</si>
  <si>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</si>
  <si>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</si>
  <si>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</si>
  <si>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</si>
  <si>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</si>
  <si>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</si>
  <si>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</si>
  <si>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</si>
  <si>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</si>
  <si>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</si>
  <si>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</si>
  <si>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</si>
  <si>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</si>
  <si>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</si>
  <si>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</si>
  <si>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</si>
  <si>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</si>
  <si>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</si>
  <si>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</si>
  <si>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</si>
  <si>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</si>
  <si>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</si>
  <si>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</si>
  <si>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</si>
  <si>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</si>
  <si>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</si>
  <si>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</si>
  <si>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</si>
  <si>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</si>
  <si>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</si>
  <si>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</si>
  <si>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</si>
  <si>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</si>
  <si>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</si>
  <si>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</si>
  <si>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</si>
  <si>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</si>
  <si>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</si>
  <si>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</si>
  <si>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</si>
  <si>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</si>
  <si>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</si>
  <si>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</si>
  <si>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</si>
  <si>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</si>
  <si>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</si>
  <si>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</si>
  <si>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</si>
  <si>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</si>
  <si>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</si>
  <si>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</si>
  <si>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</si>
  <si>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</si>
  <si>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</si>
  <si>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</si>
  <si>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</si>
  <si>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</si>
  <si>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</si>
  <si>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</si>
  <si>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</si>
  <si>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</si>
  <si>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</si>
  <si>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</si>
  <si>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</si>
  <si>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</si>
  <si>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</si>
  <si>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</si>
  <si>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</si>
  <si>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</si>
  <si>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</si>
  <si>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</si>
  <si>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</si>
  <si>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</si>
  <si>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</si>
  <si>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</si>
  <si>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</si>
  <si>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</si>
  <si>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</si>
  <si>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</si>
  <si>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</si>
  <si>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</si>
  <si>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</si>
  <si>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</si>
  <si>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</si>
  <si>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</si>
  <si>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</si>
  <si>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</si>
  <si>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</si>
  <si>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</si>
  <si>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</si>
  <si>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</si>
  <si>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</si>
  <si>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</si>
  <si>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</si>
  <si>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</si>
  <si>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</si>
  <si>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</si>
  <si>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</si>
  <si>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</si>
  <si>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</si>
  <si>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</si>
  <si>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</si>
  <si>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</si>
  <si>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</si>
  <si>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</si>
  <si>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</si>
  <si>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</si>
  <si>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</si>
  <si>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</si>
  <si>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</si>
  <si>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</si>
  <si>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</si>
  <si>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</si>
  <si>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</si>
  <si>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</si>
  <si>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</si>
  <si>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</si>
  <si>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</si>
  <si>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</si>
  <si>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</si>
  <si>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</si>
  <si>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</si>
  <si>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</si>
  <si>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</si>
  <si>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</si>
  <si>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</si>
  <si>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</si>
  <si>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</si>
  <si>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</si>
  <si>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</si>
  <si>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</si>
  <si>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</si>
  <si>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</si>
  <si>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</si>
  <si>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</si>
  <si>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</si>
  <si>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</si>
  <si>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</si>
  <si>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</si>
  <si>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</si>
  <si>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</si>
  <si>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</si>
  <si>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</si>
  <si>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</si>
  <si>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</si>
  <si>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</si>
  <si>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</si>
  <si>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</si>
  <si>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</si>
  <si>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</si>
  <si>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</si>
  <si>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</si>
  <si>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</si>
  <si>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</si>
  <si>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</si>
  <si>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</si>
  <si>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</si>
  <si>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</si>
  <si>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</si>
  <si>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</si>
  <si>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</si>
  <si>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</si>
  <si>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</si>
  <si>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</si>
  <si>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</si>
  <si>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</si>
  <si>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</si>
  <si>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</si>
  <si>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</si>
  <si>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</si>
  <si>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</si>
  <si>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</si>
  <si>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</si>
  <si>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</si>
  <si>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</si>
  <si>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</si>
  <si>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</si>
  <si>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</si>
  <si>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</si>
  <si>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</si>
  <si>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</si>
  <si>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</si>
  <si>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</si>
  <si>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</si>
  <si>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</si>
  <si>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</si>
  <si>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</si>
  <si>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</si>
  <si>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</si>
  <si>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</si>
  <si>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</si>
  <si>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</si>
  <si>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</si>
  <si>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</si>
  <si>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</si>
  <si>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</si>
  <si>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</si>
  <si>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</si>
  <si>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</si>
  <si>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</si>
  <si>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</si>
  <si>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</si>
  <si>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</si>
  <si>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</si>
  <si>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</si>
  <si>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</si>
  <si>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</si>
  <si>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</si>
  <si>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</si>
  <si>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</si>
  <si>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</si>
  <si>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</si>
  <si>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</si>
  <si>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</si>
  <si>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</si>
  <si>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</si>
  <si>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</si>
  <si>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</si>
  <si>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</si>
  <si>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</si>
  <si>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</si>
  <si>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</si>
  <si>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</si>
  <si>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</si>
  <si>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</si>
  <si>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</si>
  <si>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</si>
  <si>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</si>
  <si>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</si>
  <si>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</si>
  <si>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</si>
  <si>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</si>
  <si>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</si>
  <si>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</si>
  <si>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</si>
  <si>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</si>
  <si>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</si>
  <si>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</si>
  <si>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</si>
  <si>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</si>
  <si>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</si>
  <si>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</si>
  <si>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</si>
  <si>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</si>
  <si>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</si>
  <si>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</si>
  <si>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</si>
  <si>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</si>
  <si>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</si>
  <si>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</si>
  <si>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</si>
  <si>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</si>
  <si>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</si>
  <si>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</si>
  <si>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</si>
  <si>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</si>
  <si>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</si>
  <si>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</si>
  <si>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</si>
  <si>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</si>
  <si>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</si>
  <si>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</si>
  <si>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</si>
  <si>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</si>
  <si>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</si>
  <si>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</si>
  <si>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</si>
  <si>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</si>
  <si>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</si>
  <si>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</si>
  <si>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</si>
  <si>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</si>
  <si>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</si>
  <si>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</si>
  <si>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</si>
  <si>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</si>
  <si>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</si>
  <si>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</si>
  <si>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</si>
  <si>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</si>
  <si>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</si>
  <si>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</si>
  <si>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</si>
  <si>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</si>
  <si>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</si>
  <si>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</si>
  <si>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</si>
  <si>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</si>
  <si>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</si>
  <si>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</si>
  <si>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</si>
  <si>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</si>
  <si>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</si>
  <si>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</si>
  <si>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</si>
  <si>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</si>
  <si>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</si>
  <si>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</si>
  <si>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</si>
  <si>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</si>
  <si>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</si>
  <si>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</si>
  <si>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</si>
  <si>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</si>
  <si>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</si>
  <si>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</si>
  <si>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</si>
  <si>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</si>
  <si>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</si>
  <si>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</si>
  <si>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</si>
  <si>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</si>
  <si>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</si>
  <si>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</si>
  <si>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</si>
  <si>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</si>
  <si>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</si>
  <si>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</si>
  <si>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</si>
  <si>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</si>
  <si>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</si>
  <si>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</si>
  <si>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</si>
  <si>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</si>
  <si>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</si>
  <si>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</si>
  <si>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</si>
  <si>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</si>
  <si>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</si>
  <si>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</si>
  <si>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</si>
  <si>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</si>
  <si>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</si>
  <si>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</si>
  <si>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</si>
  <si>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</si>
  <si>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</si>
  <si>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</si>
  <si>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</si>
  <si>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</si>
  <si>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</si>
  <si>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</si>
  <si>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</si>
  <si>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</si>
  <si>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</si>
  <si>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</si>
  <si>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</si>
  <si>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</si>
  <si>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</si>
  <si>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</si>
  <si>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</si>
  <si>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</si>
  <si>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</si>
  <si>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</si>
  <si>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</si>
  <si>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</si>
  <si>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</si>
  <si>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</si>
  <si>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</si>
  <si>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</si>
  <si>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</si>
  <si>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</si>
  <si>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</si>
  <si>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</si>
  <si>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</si>
  <si>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</si>
  <si>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</si>
  <si>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</si>
  <si>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</si>
  <si>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</si>
  <si>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</si>
  <si>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</si>
  <si>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</si>
  <si>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</si>
  <si>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</si>
  <si>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</si>
  <si>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</si>
  <si>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</si>
  <si>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</si>
  <si>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</si>
  <si>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</si>
  <si>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</si>
  <si>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</si>
  <si>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</si>
  <si>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</si>
  <si>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</si>
  <si>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</si>
  <si>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</si>
  <si>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</si>
  <si>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</si>
  <si>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</si>
  <si>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</si>
  <si>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</si>
  <si>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</si>
  <si>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</si>
  <si>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</si>
  <si>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</si>
  <si>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</si>
  <si>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</si>
  <si>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</si>
  <si>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</si>
  <si>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</si>
  <si>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</si>
  <si>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</si>
  <si>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</si>
  <si>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</si>
  <si>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</si>
  <si>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</si>
  <si>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</si>
  <si>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</si>
  <si>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</si>
  <si>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</si>
  <si>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</si>
  <si>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</si>
  <si>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</si>
  <si>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</si>
  <si>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</si>
  <si>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</si>
  <si>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</si>
  <si>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</si>
  <si>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</si>
  <si>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</si>
  <si>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</si>
  <si>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</si>
  <si>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</si>
  <si>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</si>
  <si>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</si>
  <si>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</si>
  <si>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</si>
  <si>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</si>
  <si>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</si>
  <si>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</si>
  <si>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</si>
  <si>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</si>
  <si>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</si>
  <si>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</si>
  <si>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</si>
  <si>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</si>
  <si>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</si>
  <si>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</si>
  <si>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</si>
  <si>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</si>
  <si>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</si>
  <si>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</si>
  <si>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</si>
  <si>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</si>
  <si>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</si>
  <si>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</si>
  <si>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</si>
  <si>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</si>
  <si>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</si>
  <si>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</si>
  <si>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</si>
  <si>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</si>
  <si>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</si>
  <si>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</si>
  <si>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</si>
  <si>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</si>
  <si>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</si>
  <si>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</si>
  <si>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</si>
  <si>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</si>
  <si>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</si>
  <si>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</si>
  <si>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</si>
  <si>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</si>
  <si>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</si>
  <si>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</si>
  <si>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</si>
  <si>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</si>
  <si>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</si>
  <si>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</si>
  <si>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</si>
  <si>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</si>
  <si>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</si>
  <si>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</si>
  <si>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</si>
  <si>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</si>
  <si>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</si>
  <si>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</si>
  <si>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</si>
  <si>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</si>
  <si>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</si>
  <si>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</si>
  <si>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</si>
  <si>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</si>
  <si>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</si>
  <si>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</si>
  <si>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</si>
  <si>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</si>
  <si>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</si>
  <si>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</si>
  <si>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</si>
  <si>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</si>
  <si>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</si>
  <si>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</si>
  <si>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</si>
  <si>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</si>
  <si>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</si>
  <si>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</si>
  <si>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</si>
  <si>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</si>
  <si>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</si>
  <si>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</si>
  <si>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</si>
  <si>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</si>
  <si>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</si>
  <si>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</si>
  <si>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</si>
  <si>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</si>
  <si>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</si>
  <si>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</si>
  <si>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</si>
  <si>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</si>
  <si>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</si>
  <si>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</si>
  <si>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</si>
  <si>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</si>
  <si>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</si>
  <si>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</si>
  <si>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</si>
  <si>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</si>
  <si>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</si>
  <si>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</si>
  <si>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</si>
  <si>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</si>
  <si>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</si>
  <si>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</si>
  <si>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</si>
  <si>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</si>
  <si>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</si>
  <si>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</si>
  <si>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</si>
  <si>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</si>
  <si>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</si>
  <si>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</si>
  <si>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</si>
  <si>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</si>
  <si>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</si>
  <si>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</si>
  <si>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</si>
  <si>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</si>
  <si>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</si>
  <si>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</si>
  <si>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</si>
  <si>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</si>
  <si>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</si>
  <si>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</si>
  <si>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</si>
  <si>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</si>
  <si>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</si>
  <si>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</si>
  <si>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</si>
  <si>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</si>
  <si>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</si>
  <si>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</si>
  <si>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</si>
  <si>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</si>
  <si>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</si>
  <si>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</si>
  <si>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</si>
  <si>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</si>
  <si>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</si>
  <si>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</si>
  <si>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</si>
  <si>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</si>
  <si>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</si>
  <si>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</si>
  <si>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</si>
  <si>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</si>
  <si>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</si>
  <si>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</si>
  <si>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</si>
  <si>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</si>
  <si>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</si>
  <si>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</si>
  <si>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</si>
  <si>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</si>
  <si>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</si>
  <si>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</si>
  <si>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</si>
  <si>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</si>
  <si>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</si>
  <si>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</si>
  <si>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</si>
  <si>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</si>
  <si>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</si>
  <si>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</si>
  <si>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</si>
  <si>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</si>
  <si>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</si>
  <si>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</si>
  <si>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</si>
  <si>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</si>
  <si>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</si>
  <si>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</si>
  <si>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</si>
  <si>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</si>
  <si>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</si>
  <si>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</si>
  <si>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</si>
  <si>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</si>
  <si>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</si>
  <si>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</si>
  <si>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</si>
  <si>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</si>
  <si>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</si>
  <si>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</si>
  <si>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</si>
  <si>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</si>
  <si>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</si>
  <si>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</si>
  <si>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</si>
  <si>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</si>
  <si>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</si>
  <si>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</si>
  <si>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</si>
  <si>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</si>
  <si>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</si>
  <si>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</si>
  <si>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</si>
  <si>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</si>
  <si>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</si>
  <si>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</si>
  <si>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</si>
  <si>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</si>
  <si>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</si>
  <si>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</si>
  <si>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</si>
  <si>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</si>
  <si>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</si>
  <si>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</si>
  <si>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</si>
  <si>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</si>
  <si>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</si>
  <si>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</si>
  <si>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</si>
  <si>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</si>
  <si>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</si>
  <si>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</si>
  <si>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</si>
  <si>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</si>
  <si>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</si>
  <si>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</si>
  <si>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</si>
  <si>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</si>
  <si>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</si>
  <si>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</si>
  <si>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</si>
  <si>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</si>
  <si>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</si>
  <si>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</si>
  <si>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</si>
  <si>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</si>
  <si>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</si>
  <si>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</si>
  <si>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</si>
  <si>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</si>
  <si>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</si>
  <si>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</si>
  <si>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</si>
  <si>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</si>
  <si>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</si>
  <si>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</si>
  <si>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</si>
  <si>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</si>
  <si>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</si>
  <si>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</si>
  <si>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</si>
  <si>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</si>
  <si>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</si>
  <si>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</si>
  <si>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</si>
  <si>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</si>
  <si>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</si>
  <si>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</si>
  <si>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</si>
  <si>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</si>
  <si>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</si>
  <si>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</si>
  <si>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</si>
  <si>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</si>
  <si>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</si>
  <si>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</si>
  <si>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</si>
  <si>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</si>
  <si>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</si>
  <si>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</si>
  <si>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</si>
  <si>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</si>
  <si>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</si>
  <si>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</si>
  <si>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</si>
  <si>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</si>
  <si>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</si>
  <si>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</si>
  <si>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</si>
  <si>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</si>
  <si>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</si>
  <si>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</si>
  <si>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</si>
  <si>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</si>
  <si>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</si>
  <si>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</si>
  <si>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</si>
  <si>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</si>
  <si>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</si>
  <si>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</si>
  <si>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</si>
  <si>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</si>
  <si>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</si>
  <si>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</si>
  <si>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</si>
  <si>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</si>
  <si>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</si>
  <si>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</si>
  <si>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</si>
  <si>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</si>
  <si>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</si>
  <si>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</si>
  <si>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</si>
  <si>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</si>
  <si>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</si>
  <si>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</si>
  <si>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</si>
  <si>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</si>
  <si>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</si>
  <si>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</si>
  <si>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</si>
  <si>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</si>
  <si>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</si>
  <si>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</si>
  <si>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</si>
  <si>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</si>
  <si>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</si>
  <si>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</si>
  <si>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</si>
  <si>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</si>
  <si>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</si>
  <si>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</si>
  <si>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</si>
  <si>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</si>
  <si>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</si>
  <si>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</si>
  <si>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</si>
  <si>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</si>
  <si>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</si>
  <si>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</si>
  <si>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</si>
  <si>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</si>
  <si>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</si>
  <si>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</si>
  <si>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</si>
  <si>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</si>
  <si>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</si>
  <si>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</si>
  <si>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</si>
  <si>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</si>
  <si>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</si>
  <si>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</si>
  <si>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</si>
  <si>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</si>
  <si>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</si>
  <si>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</si>
  <si>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</si>
  <si>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</si>
  <si>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</si>
  <si>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</si>
  <si>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</si>
  <si>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</si>
  <si>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</si>
  <si>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</si>
  <si>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</si>
  <si>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</si>
  <si>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</si>
  <si>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</si>
  <si>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</si>
  <si>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</si>
  <si>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</si>
  <si>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</si>
  <si>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</si>
  <si>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</si>
  <si>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</si>
  <si>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</si>
  <si>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</si>
  <si>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</si>
  <si>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</si>
  <si>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</si>
  <si>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</si>
  <si>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</si>
  <si>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</si>
  <si>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</si>
  <si>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</si>
  <si>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</si>
  <si>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</si>
  <si>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</si>
  <si>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</si>
  <si>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</si>
  <si>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</si>
  <si>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</si>
  <si>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</si>
  <si>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</si>
  <si>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</si>
  <si>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</si>
  <si>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</si>
  <si>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</si>
  <si>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</si>
  <si>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</si>
  <si>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</si>
  <si>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</si>
  <si>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</si>
  <si>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</si>
  <si>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</si>
  <si>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</si>
  <si>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</si>
  <si>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</si>
  <si>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</si>
  <si>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</si>
  <si>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</si>
  <si>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</si>
  <si>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</si>
  <si>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</si>
  <si>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</si>
  <si>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</si>
  <si>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</si>
  <si>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</si>
  <si>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</si>
  <si>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</si>
  <si>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</si>
  <si>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</si>
  <si>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</si>
  <si>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</si>
  <si>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</si>
  <si>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</si>
  <si>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</si>
  <si>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</si>
  <si>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</si>
  <si>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</si>
  <si>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</si>
  <si>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</si>
  <si>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</si>
  <si>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</si>
  <si>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</si>
  <si>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</si>
  <si>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</si>
  <si>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</si>
  <si>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</si>
  <si>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</si>
  <si>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</si>
  <si>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</si>
  <si>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</si>
  <si>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</si>
  <si>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</si>
  <si>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</si>
  <si>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</si>
  <si>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</si>
  <si>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</si>
  <si>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</si>
  <si>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</si>
  <si>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</si>
  <si>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</si>
  <si>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</si>
  <si>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</si>
  <si>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</si>
  <si>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</si>
  <si>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</si>
  <si>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</si>
  <si>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</si>
  <si>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</si>
  <si>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</si>
  <si>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</si>
  <si>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</si>
  <si>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</si>
  <si>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</si>
  <si>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</si>
  <si>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</si>
  <si>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</si>
  <si>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</si>
  <si>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</si>
  <si>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</si>
  <si>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</si>
  <si>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</si>
  <si>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</si>
  <si>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</si>
  <si>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</si>
  <si>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</si>
  <si>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</si>
  <si>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</si>
  <si>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</si>
  <si>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</si>
  <si>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</si>
  <si>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</si>
  <si>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</si>
  <si>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</si>
  <si>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</si>
  <si>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</si>
  <si>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</si>
  <si>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</si>
  <si>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</si>
  <si>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</si>
  <si>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</si>
  <si>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</si>
  <si>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</si>
  <si>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</si>
  <si>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</si>
  <si>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</si>
  <si>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</si>
  <si>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</si>
  <si>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</si>
  <si>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</si>
  <si>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</si>
  <si>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</si>
  <si>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</si>
  <si>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</si>
  <si>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</si>
  <si>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</si>
  <si>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</si>
  <si>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</si>
  <si>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</si>
  <si>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</si>
  <si>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</si>
  <si>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</si>
  <si>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</si>
  <si>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</si>
  <si>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</si>
  <si>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</si>
  <si>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</si>
  <si>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</si>
  <si>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</si>
  <si>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</si>
  <si>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</si>
  <si>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</si>
  <si>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</si>
  <si>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</si>
  <si>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</si>
  <si>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</si>
  <si>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</si>
  <si>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</si>
  <si>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</si>
  <si>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</si>
  <si>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</si>
  <si>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</si>
  <si>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</si>
  <si>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</si>
  <si>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</si>
  <si>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</si>
  <si>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</si>
  <si>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</si>
  <si>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</si>
  <si>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</si>
  <si>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</si>
  <si>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</si>
  <si>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</si>
  <si>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</si>
  <si>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</si>
  <si>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</si>
  <si>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</si>
  <si>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</si>
  <si>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</si>
  <si>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</si>
  <si>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</si>
  <si>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</si>
  <si>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</si>
  <si>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</si>
  <si>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</si>
  <si>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</si>
  <si>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</si>
  <si>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</si>
  <si>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</si>
  <si>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</si>
  <si>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</si>
  <si>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</si>
  <si>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</si>
  <si>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</si>
  <si>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</si>
  <si>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</si>
  <si>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</si>
  <si>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</si>
  <si>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</si>
  <si>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</si>
  <si>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</si>
  <si>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</si>
  <si>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</si>
  <si>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</si>
  <si>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</si>
  <si>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</si>
  <si>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</si>
  <si>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</si>
  <si>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</si>
  <si>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</si>
  <si>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</si>
  <si>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</si>
  <si>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</si>
  <si>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</si>
  <si>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</si>
  <si>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</si>
  <si>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</si>
  <si>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</si>
  <si>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</si>
  <si>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</si>
  <si>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</si>
  <si>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</si>
  <si>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</si>
  <si>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</si>
  <si>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</si>
  <si>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</si>
  <si>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</si>
  <si>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</si>
  <si>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</si>
  <si>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</si>
  <si>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</si>
  <si>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</si>
  <si>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</si>
  <si>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</si>
  <si>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</si>
  <si>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</si>
  <si>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</si>
  <si>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</si>
  <si>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</si>
  <si>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</si>
  <si>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</si>
  <si>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</si>
  <si>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</si>
  <si>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</si>
  <si>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</si>
  <si>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</si>
  <si>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</si>
  <si>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</si>
  <si>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</si>
  <si>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</si>
  <si>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</si>
  <si>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</si>
  <si>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</si>
  <si>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</si>
  <si>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</si>
  <si>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</si>
  <si>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</si>
  <si>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</si>
  <si>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</si>
  <si>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</si>
  <si>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</si>
  <si>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</si>
  <si>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</si>
  <si>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</si>
  <si>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</si>
  <si>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</si>
  <si>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</si>
  <si>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</si>
  <si>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</si>
  <si>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</si>
  <si>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</si>
  <si>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</si>
  <si>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</si>
  <si>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</si>
  <si>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</si>
  <si>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</si>
  <si>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</si>
  <si>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</si>
  <si>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</si>
  <si>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</si>
  <si>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</si>
  <si>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</si>
  <si>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</si>
  <si>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</si>
  <si>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</si>
  <si>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</si>
  <si>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</si>
  <si>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</si>
  <si>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</si>
  <si>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</si>
  <si>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</si>
  <si>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</si>
  <si>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</si>
  <si>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</si>
  <si>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</si>
  <si>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</si>
  <si>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</si>
  <si>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</si>
  <si>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</si>
  <si>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</si>
  <si>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</si>
  <si>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</si>
  <si>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</si>
  <si>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</si>
  <si>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</si>
  <si>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</si>
  <si>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</si>
  <si>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</si>
  <si>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</si>
  <si>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</si>
  <si>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</si>
  <si>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</si>
  <si>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</si>
  <si>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</si>
  <si>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</si>
  <si>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</si>
  <si>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</si>
  <si>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</si>
  <si>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</si>
  <si>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</si>
  <si>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</si>
  <si>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</si>
  <si>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</si>
  <si>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</si>
  <si>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</si>
  <si>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</si>
  <si>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</si>
  <si>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</si>
  <si>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</si>
  <si>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</si>
  <si>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</si>
  <si>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</si>
  <si>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</si>
  <si>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</si>
  <si>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</si>
  <si>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</si>
  <si>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</si>
  <si>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</si>
  <si>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</si>
  <si>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</si>
  <si>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</si>
  <si>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</si>
  <si>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</si>
  <si>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</si>
  <si>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</si>
  <si>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</si>
  <si>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</si>
  <si>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</si>
  <si>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</si>
  <si>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</si>
  <si>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</si>
  <si>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</si>
  <si>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</si>
  <si>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</si>
  <si>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</si>
  <si>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</si>
  <si>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</si>
  <si>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</si>
  <si>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</si>
  <si>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</si>
  <si>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</si>
  <si>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</si>
  <si>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</si>
  <si>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</si>
  <si>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</si>
  <si>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</si>
  <si>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</si>
  <si>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</si>
  <si>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</si>
  <si>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</si>
  <si>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</si>
  <si>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</si>
  <si>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</si>
  <si>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</si>
  <si>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</si>
  <si>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</si>
  <si>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</si>
  <si>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</si>
  <si>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</si>
  <si>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</si>
  <si>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</si>
  <si>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</si>
  <si>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</si>
  <si>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</si>
  <si>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</si>
  <si>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</si>
  <si>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</si>
  <si>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</si>
  <si>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</si>
  <si>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</si>
  <si>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</si>
  <si>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</si>
  <si>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</si>
  <si>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</si>
  <si>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</si>
  <si>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</si>
  <si>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</si>
  <si>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</si>
  <si>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</si>
  <si>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</si>
  <si>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</si>
  <si>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</si>
  <si>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</si>
  <si>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</si>
  <si>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</si>
  <si>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</si>
  <si>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</si>
  <si>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</si>
  <si>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</si>
  <si>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</si>
  <si>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</si>
  <si>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</si>
  <si>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</si>
  <si>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</si>
  <si>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</si>
  <si>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</si>
  <si>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</si>
  <si>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</si>
  <si>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</si>
  <si>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</si>
  <si>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</si>
  <si>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</si>
  <si>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</si>
  <si>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</si>
  <si>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</si>
  <si>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</si>
  <si>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</si>
  <si>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</si>
  <si>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</si>
  <si>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</si>
  <si>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</si>
  <si>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</si>
  <si>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</si>
  <si>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</si>
  <si>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</si>
  <si>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</si>
  <si>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</si>
  <si>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</si>
  <si>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</si>
  <si>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</si>
  <si>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</si>
  <si>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</si>
  <si>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</si>
  <si>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</si>
  <si>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</si>
  <si>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</si>
  <si>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</si>
  <si>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</si>
  <si>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</si>
  <si>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</si>
  <si>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</si>
  <si>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</si>
  <si>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</si>
  <si>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</si>
  <si>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</si>
  <si>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</si>
  <si>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</si>
  <si>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</si>
  <si>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</si>
  <si>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</si>
  <si>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</si>
  <si>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</si>
  <si>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</si>
  <si>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</si>
  <si>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</si>
  <si>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</si>
  <si>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</si>
  <si>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</si>
  <si>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</si>
  <si>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</si>
  <si>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</si>
  <si>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</si>
  <si>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</si>
  <si>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</si>
  <si>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</si>
  <si>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</si>
  <si>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</si>
  <si>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</si>
  <si>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</si>
  <si>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</si>
  <si>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</si>
  <si>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</si>
  <si>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</si>
  <si>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</si>
  <si>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</si>
  <si>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</si>
  <si>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</si>
  <si>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</si>
  <si>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</si>
  <si>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</si>
  <si>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</si>
  <si>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</si>
  <si>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</si>
  <si>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</si>
  <si>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</si>
  <si>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</si>
  <si>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</si>
  <si>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</si>
  <si>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</si>
  <si>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</si>
  <si>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</si>
  <si>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</si>
  <si>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</si>
  <si>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</si>
  <si>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</si>
  <si>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</si>
  <si>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</si>
  <si>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</si>
  <si>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</si>
  <si>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</si>
  <si>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</si>
  <si>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</si>
  <si>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</si>
  <si>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</si>
  <si>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</si>
  <si>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</si>
  <si>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</si>
  <si>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</si>
  <si>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</si>
  <si>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</si>
  <si>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</si>
  <si>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</si>
  <si>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</si>
  <si>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</si>
  <si>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</si>
  <si>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</si>
  <si>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</si>
  <si>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</si>
  <si>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</si>
  <si>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</si>
  <si>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</si>
  <si>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</si>
  <si>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</si>
  <si>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</si>
  <si>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</si>
  <si>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</si>
  <si>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</si>
  <si>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</si>
  <si>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</si>
  <si>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</si>
  <si>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</si>
  <si>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</si>
  <si>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</si>
  <si>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</si>
  <si>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</si>
  <si>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</si>
  <si>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</si>
  <si>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</si>
  <si>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</si>
  <si>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</si>
  <si>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</si>
  <si>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</si>
  <si>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</si>
  <si>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</si>
  <si>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</si>
  <si>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</si>
  <si>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</si>
  <si>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</si>
  <si>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</si>
  <si>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</si>
  <si>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</si>
  <si>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</si>
  <si>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</si>
  <si>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</si>
  <si>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</si>
  <si>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</si>
  <si>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</si>
  <si>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</si>
  <si>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</si>
  <si>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</si>
  <si>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</si>
  <si>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</si>
  <si>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</si>
  <si>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</si>
  <si>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</si>
  <si>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</si>
  <si>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</si>
  <si>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</si>
  <si>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</si>
  <si>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</si>
  <si>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</si>
  <si>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</si>
  <si>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</si>
  <si>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</si>
  <si>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</si>
  <si>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</si>
  <si>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</si>
  <si>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</si>
  <si>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</si>
  <si>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</si>
  <si>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</si>
  <si>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</si>
  <si>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</si>
  <si>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</si>
  <si>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</si>
  <si>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</si>
  <si>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</si>
  <si>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</si>
  <si>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</si>
  <si>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</si>
  <si>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</si>
  <si>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</si>
  <si>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</si>
  <si>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</si>
  <si>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</si>
  <si>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</si>
  <si>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</si>
  <si>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</si>
  <si>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</si>
  <si>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</si>
  <si>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</si>
  <si>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</si>
  <si>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</si>
  <si>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</si>
  <si>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</si>
  <si>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</si>
  <si>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</si>
  <si>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</si>
  <si>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</si>
  <si>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</si>
  <si>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</si>
  <si>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</si>
  <si>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</si>
  <si>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</si>
  <si>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</si>
  <si>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</si>
  <si>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</si>
  <si>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</si>
  <si>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</si>
  <si>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</si>
  <si>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</si>
  <si>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</si>
  <si>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</si>
  <si>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</si>
  <si>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</si>
  <si>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</si>
  <si>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</si>
  <si>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</si>
  <si>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</si>
  <si>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</si>
  <si>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</si>
  <si>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</si>
  <si>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</si>
  <si>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</si>
  <si>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</si>
  <si>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</si>
  <si>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</si>
  <si>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</si>
  <si>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</si>
  <si>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</si>
  <si>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</si>
  <si>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</si>
  <si>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</si>
  <si>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</si>
  <si>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</si>
  <si>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</si>
  <si>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</si>
  <si>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</si>
  <si>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</si>
  <si>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</si>
  <si>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</si>
  <si>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</si>
  <si>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</si>
  <si>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</si>
  <si>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</si>
  <si>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</si>
  <si>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</si>
  <si>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</si>
  <si>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</si>
  <si>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</si>
  <si>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</si>
  <si>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</si>
  <si>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</si>
  <si>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</si>
  <si>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</si>
  <si>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</si>
  <si>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</si>
  <si>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</si>
  <si>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</si>
  <si>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</si>
  <si>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</si>
  <si>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</si>
  <si>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</si>
  <si>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</si>
  <si>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</si>
  <si>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</si>
  <si>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</si>
  <si>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</si>
  <si>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</si>
  <si>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</si>
  <si>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</si>
  <si>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</si>
  <si>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</si>
  <si>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</si>
  <si>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</si>
  <si>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</si>
  <si>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</si>
  <si>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</si>
  <si>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</si>
  <si>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</si>
  <si>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</si>
  <si>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</si>
  <si>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</si>
  <si>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</si>
  <si>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</si>
  <si>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</si>
  <si>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</si>
  <si>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</si>
  <si>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</si>
  <si>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</si>
  <si>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</si>
  <si>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</si>
  <si>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</si>
  <si>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</si>
  <si>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</si>
  <si>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</si>
  <si>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</si>
  <si>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</si>
  <si>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</si>
  <si>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</si>
  <si>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</si>
  <si>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</si>
  <si>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</si>
  <si>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</si>
  <si>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</si>
  <si>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</si>
  <si>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</si>
  <si>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</si>
  <si>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</si>
  <si>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</si>
  <si>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</si>
  <si>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</si>
  <si>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</si>
  <si>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</si>
  <si>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</si>
  <si>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</si>
  <si>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</si>
  <si>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</si>
  <si>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</si>
  <si>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</si>
  <si>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</si>
  <si>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</si>
  <si>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</si>
  <si>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</si>
  <si>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</si>
  <si>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</si>
  <si>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</si>
  <si>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</si>
  <si>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</si>
  <si>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</si>
  <si>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</si>
  <si>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</si>
  <si>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</si>
  <si>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</si>
  <si>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</si>
  <si>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</si>
  <si>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</si>
  <si>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</si>
  <si>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</si>
  <si>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</si>
  <si>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</si>
  <si>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</si>
  <si>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</si>
  <si>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</si>
  <si>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</si>
  <si>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</si>
  <si>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</si>
  <si>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</si>
  <si>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</si>
  <si>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</si>
  <si>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</si>
  <si>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</si>
  <si>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</si>
  <si>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</si>
  <si>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</si>
  <si>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</si>
  <si>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</si>
  <si>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</si>
  <si>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</si>
  <si>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</si>
  <si>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</si>
  <si>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</si>
  <si>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</si>
  <si>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</si>
  <si>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</si>
  <si>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</si>
  <si>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</si>
  <si>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</si>
  <si>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</si>
  <si>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</si>
  <si>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</si>
  <si>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</si>
  <si>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</si>
  <si>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</si>
  <si>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</si>
  <si>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</si>
  <si>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</si>
  <si>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</si>
  <si>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</si>
  <si>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</si>
  <si>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</si>
  <si>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</si>
  <si>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</si>
  <si>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</si>
  <si>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</si>
  <si>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</si>
  <si>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</si>
  <si>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</si>
  <si>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</si>
  <si>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</si>
  <si>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</si>
  <si>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</si>
  <si>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</si>
  <si>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</si>
  <si>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</si>
  <si>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</si>
  <si>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</si>
  <si>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</si>
  <si>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</si>
  <si>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</si>
  <si>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</si>
  <si>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</si>
  <si>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</si>
  <si>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</si>
  <si>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</si>
  <si>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</si>
  <si>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</si>
  <si>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</si>
  <si>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</si>
  <si>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</si>
  <si>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</si>
  <si>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</si>
  <si>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</si>
  <si>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</si>
  <si>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</si>
  <si>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</si>
  <si>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</si>
  <si>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</si>
  <si>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</si>
  <si>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</si>
  <si>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</si>
  <si>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</si>
  <si>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</si>
  <si>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</si>
  <si>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</si>
  <si>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</si>
  <si>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</si>
  <si>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</si>
  <si>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</si>
  <si>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</si>
  <si>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</si>
  <si>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</si>
  <si>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</si>
  <si>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</si>
  <si>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</si>
  <si>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</si>
  <si>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</si>
  <si>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</si>
  <si>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</si>
  <si>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</si>
  <si>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</si>
  <si>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</si>
  <si>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</si>
  <si>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</si>
  <si>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</si>
  <si>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</si>
  <si>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</si>
  <si>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</si>
  <si>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</si>
  <si>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</si>
  <si>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</si>
  <si>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</si>
  <si>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</si>
  <si>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</si>
  <si>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</si>
  <si>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</si>
  <si>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</si>
  <si>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</si>
  <si>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</si>
  <si>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</si>
  <si>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</si>
  <si>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</si>
  <si>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</si>
  <si>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</si>
  <si>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</si>
  <si>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</si>
  <si>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</si>
  <si>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</si>
  <si>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</si>
  <si>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</si>
  <si>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</si>
  <si>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</si>
  <si>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</si>
  <si>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</si>
  <si>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</si>
  <si>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</si>
  <si>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</si>
  <si>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</si>
  <si>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</si>
  <si>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</si>
  <si>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</si>
  <si>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</si>
  <si>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</si>
  <si>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</si>
  <si>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</si>
  <si>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</si>
  <si>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</si>
  <si>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</si>
  <si>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</si>
  <si>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</si>
  <si>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</si>
  <si>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</si>
  <si>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</si>
  <si>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</si>
  <si>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</si>
  <si>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</si>
  <si>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</si>
  <si>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</si>
  <si>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</si>
  <si>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</si>
  <si>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</si>
  <si>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</si>
  <si>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</si>
  <si>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</si>
  <si>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</si>
  <si>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</si>
  <si>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</si>
  <si>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</si>
  <si>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</si>
  <si>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</si>
  <si>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</si>
  <si>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</si>
  <si>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</si>
  <si>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</si>
  <si>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</si>
  <si>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</si>
  <si>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</si>
  <si>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</si>
  <si>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</si>
  <si>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</si>
  <si>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</si>
  <si>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</si>
  <si>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</si>
  <si>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</si>
  <si>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</si>
  <si>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</si>
  <si>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</si>
  <si>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</si>
  <si>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</si>
  <si>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</si>
  <si>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</si>
  <si>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</si>
  <si>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</si>
  <si>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</si>
  <si>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</si>
  <si>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</si>
  <si>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</si>
  <si>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</si>
  <si>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</si>
  <si>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</si>
  <si>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</si>
  <si>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</si>
  <si>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</si>
  <si>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</si>
  <si>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</si>
  <si>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</si>
  <si>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</si>
  <si>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</si>
  <si>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</si>
  <si>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</si>
  <si>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</si>
  <si>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</si>
  <si>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</si>
  <si>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</si>
  <si>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</si>
  <si>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</si>
  <si>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</si>
  <si>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</si>
  <si>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</si>
  <si>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</si>
  <si>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</si>
  <si>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</si>
  <si>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</si>
  <si>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</si>
  <si>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</si>
  <si>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</si>
  <si>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</si>
  <si>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</si>
  <si>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</si>
  <si>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</si>
  <si>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</si>
  <si>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</si>
  <si>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</si>
  <si>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</si>
  <si>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</si>
  <si>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</si>
  <si>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</si>
  <si>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</si>
  <si>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</si>
  <si>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</si>
  <si>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</si>
  <si>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</si>
  <si>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</si>
  <si>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</si>
  <si>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</si>
  <si>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</si>
  <si>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</si>
  <si>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</si>
  <si>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</si>
  <si>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</si>
  <si>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</si>
  <si>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</si>
  <si>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</si>
  <si>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</si>
  <si>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</si>
  <si>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</si>
  <si>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</si>
  <si>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</si>
  <si>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</si>
  <si>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</si>
  <si>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</si>
  <si>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</si>
  <si>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</si>
  <si>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</si>
  <si>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</si>
  <si>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</si>
  <si>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</si>
  <si>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</si>
  <si>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</si>
  <si>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</si>
  <si>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</si>
  <si>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</si>
  <si>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</si>
  <si>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</si>
  <si>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</si>
  <si>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</si>
  <si>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</si>
  <si>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</si>
  <si>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</si>
  <si>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</si>
  <si>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</si>
  <si>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</si>
  <si>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</si>
  <si>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</si>
  <si>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</si>
  <si>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</si>
  <si>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</si>
  <si>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</si>
  <si>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</si>
  <si>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</si>
  <si>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</si>
  <si>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</si>
  <si>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</si>
  <si>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</si>
  <si>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</si>
  <si>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</si>
  <si>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</si>
  <si>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</si>
  <si>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</si>
  <si>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</si>
  <si>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</si>
  <si>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</si>
  <si>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</si>
  <si>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</si>
  <si>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</si>
  <si>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</si>
  <si>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</si>
  <si>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</si>
  <si>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</si>
  <si>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</si>
  <si>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</si>
  <si>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</si>
  <si>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</si>
  <si>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</si>
  <si>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</si>
  <si>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</si>
  <si>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</si>
  <si>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</si>
  <si>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</si>
  <si>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</si>
  <si>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</si>
  <si>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</si>
  <si>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</si>
  <si>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</si>
  <si>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</si>
  <si>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</si>
  <si>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</si>
  <si>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</si>
  <si>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</si>
  <si>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</si>
  <si>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</si>
  <si>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</si>
  <si>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</si>
  <si>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</si>
  <si>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</si>
  <si>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</si>
  <si>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</si>
  <si>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</si>
  <si>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</si>
  <si>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</si>
  <si>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</si>
  <si>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</si>
  <si>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</si>
  <si>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</si>
  <si>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</si>
  <si>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</si>
  <si>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</si>
  <si>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</si>
  <si>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</si>
  <si>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</si>
  <si>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</si>
  <si>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</si>
  <si>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</si>
  <si>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</si>
  <si>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</si>
  <si>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</si>
  <si>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</si>
  <si>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</si>
  <si>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</si>
  <si>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</si>
  <si>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</si>
  <si>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</si>
  <si>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</si>
  <si>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</si>
  <si>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</si>
  <si>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</si>
  <si>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</si>
  <si>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</si>
  <si>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</si>
  <si>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</si>
  <si>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</si>
  <si>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</si>
  <si>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</si>
  <si>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</si>
  <si>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</si>
  <si>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</si>
  <si>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</si>
  <si>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</si>
  <si>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</si>
  <si>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</si>
  <si>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</si>
  <si>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</si>
  <si>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</si>
  <si>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</si>
  <si>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</si>
  <si>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</si>
  <si>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</si>
  <si>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</si>
  <si>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</si>
  <si>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</si>
  <si>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</si>
  <si>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</si>
  <si>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</si>
  <si>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</si>
  <si>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</si>
  <si>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</si>
  <si>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</si>
  <si>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</si>
  <si>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</si>
  <si>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</si>
  <si>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</si>
  <si>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</si>
  <si>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</si>
  <si>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</si>
  <si>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</si>
  <si>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</si>
  <si>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</si>
  <si>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</si>
  <si>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</si>
  <si>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</si>
  <si>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</si>
  <si>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</si>
  <si>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</si>
  <si>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</si>
  <si>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</si>
  <si>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</si>
  <si>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</si>
  <si>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</si>
  <si>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</si>
  <si>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</si>
  <si>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</si>
  <si>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</si>
  <si>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</si>
  <si>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</si>
  <si>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</si>
  <si>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</si>
  <si>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</si>
  <si>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</si>
  <si>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</si>
  <si>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</si>
  <si>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</si>
  <si>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</si>
  <si>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</si>
  <si>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</si>
  <si>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</si>
  <si>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</si>
  <si>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</si>
  <si>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</si>
  <si>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</si>
  <si>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</si>
  <si>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</si>
  <si>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</si>
  <si>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</si>
  <si>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</si>
  <si>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</si>
  <si>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</si>
  <si>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</si>
  <si>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</si>
  <si>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</si>
  <si>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</si>
  <si>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</si>
  <si>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</si>
  <si>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</si>
  <si>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</si>
  <si>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</si>
  <si>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</si>
  <si>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</si>
  <si>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</si>
  <si>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</si>
  <si>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</si>
  <si>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</si>
  <si>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</si>
  <si>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</si>
  <si>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</si>
  <si>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</si>
  <si>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</si>
  <si>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</si>
  <si>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</si>
  <si>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</si>
  <si>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</si>
  <si>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</si>
  <si>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</si>
  <si>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</si>
  <si>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</si>
  <si>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</si>
  <si>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</si>
  <si>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</si>
  <si>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</si>
  <si>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</si>
  <si>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</si>
  <si>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</si>
  <si>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</si>
  <si>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</si>
  <si>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</si>
  <si>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</si>
  <si>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</si>
  <si>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</si>
  <si>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</si>
  <si>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</si>
  <si>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</si>
  <si>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</si>
  <si>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</si>
  <si>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</si>
  <si>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</si>
  <si>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</si>
  <si>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</si>
  <si>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</si>
  <si>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</si>
  <si>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</si>
  <si>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</si>
  <si>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</si>
  <si>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</si>
  <si>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</si>
  <si>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</si>
  <si>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</si>
  <si>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</si>
  <si>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</si>
  <si>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</si>
  <si>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</si>
  <si>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</si>
  <si>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</si>
  <si>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</si>
  <si>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</si>
  <si>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</si>
  <si>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</si>
  <si>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</si>
  <si>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</si>
  <si>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</si>
  <si>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</si>
  <si>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</si>
  <si>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</si>
  <si>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</si>
  <si>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</si>
  <si>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</si>
  <si>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</si>
  <si>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</si>
  <si>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</si>
  <si>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</si>
  <si>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</si>
  <si>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</si>
  <si>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</si>
  <si>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</si>
  <si>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</si>
  <si>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</si>
  <si>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</si>
  <si>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</si>
  <si>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</si>
  <si>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</si>
  <si>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</si>
  <si>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</si>
  <si>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</si>
  <si>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</si>
  <si>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</si>
  <si>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</si>
  <si>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</si>
  <si>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</si>
  <si>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</si>
  <si>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</si>
  <si>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</si>
  <si>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</si>
  <si>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</si>
  <si>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</si>
  <si>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</si>
  <si>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</si>
  <si>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</si>
  <si>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</si>
  <si>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</si>
  <si>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</si>
  <si>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</si>
  <si>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</si>
  <si>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</si>
  <si>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</si>
  <si>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</si>
  <si>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</si>
  <si>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</si>
  <si>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</si>
  <si>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</si>
  <si>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</si>
  <si>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</si>
  <si>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</si>
  <si>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</si>
  <si>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</si>
  <si>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</si>
  <si>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</si>
  <si>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</si>
  <si>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</si>
  <si>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</si>
  <si>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</si>
  <si>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</si>
  <si>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</si>
  <si>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</si>
  <si>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</si>
  <si>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</si>
  <si>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</si>
  <si>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</si>
  <si>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</si>
  <si>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</si>
  <si>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</si>
  <si>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</si>
  <si>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</si>
  <si>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</si>
  <si>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</si>
  <si>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</si>
  <si>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</si>
  <si>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</si>
  <si>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</si>
  <si>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</si>
  <si>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</si>
  <si>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</si>
  <si>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</si>
  <si>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</si>
  <si>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</si>
  <si>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</si>
  <si>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</si>
  <si>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</si>
  <si>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</si>
  <si>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</si>
  <si>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</si>
  <si>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</si>
  <si>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</si>
  <si>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</si>
  <si>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</si>
  <si>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</si>
  <si>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</si>
  <si>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</si>
  <si>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</si>
  <si>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</si>
  <si>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</si>
  <si>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</si>
  <si>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</si>
  <si>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</si>
  <si>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</si>
  <si>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</si>
  <si>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</si>
  <si>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</si>
  <si>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</si>
  <si>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</si>
  <si>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</si>
  <si>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</si>
  <si>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</si>
  <si>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</si>
  <si>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</si>
  <si>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</si>
  <si>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</si>
  <si>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</si>
  <si>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</si>
  <si>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</si>
  <si>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</si>
  <si>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</si>
  <si>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</si>
  <si>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</si>
  <si>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</si>
  <si>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</si>
  <si>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</si>
  <si>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</si>
  <si>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</si>
  <si>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</si>
  <si>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</si>
  <si>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</si>
  <si>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</si>
  <si>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</si>
  <si>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</si>
  <si>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</si>
  <si>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</si>
  <si>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</si>
  <si>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</si>
  <si>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</si>
  <si>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</si>
  <si>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</si>
  <si>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</si>
  <si>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</si>
  <si>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</si>
  <si>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</si>
  <si>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</si>
  <si>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</si>
  <si>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</si>
  <si>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</si>
  <si>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</si>
  <si>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</si>
  <si>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</si>
  <si>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</si>
  <si>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</si>
  <si>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</si>
  <si>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</si>
  <si>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</si>
  <si>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</si>
  <si>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</si>
  <si>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</si>
  <si>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</si>
  <si>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</si>
  <si>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</si>
  <si>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</si>
  <si>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</si>
  <si>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</si>
  <si>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</si>
  <si>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</si>
  <si>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</si>
  <si>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</si>
  <si>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</si>
  <si>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</si>
  <si>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</si>
  <si>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</si>
  <si>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</si>
  <si>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</si>
  <si>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</si>
  <si>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</si>
  <si>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</si>
  <si>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</si>
  <si>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</si>
  <si>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</si>
  <si>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</si>
  <si>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</si>
  <si>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</si>
  <si>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</si>
  <si>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</si>
  <si>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</si>
  <si>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</si>
  <si>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</si>
  <si>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</si>
  <si>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</si>
  <si>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</si>
  <si>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</si>
  <si>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</si>
  <si>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</si>
  <si>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</si>
  <si>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</si>
  <si>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</si>
  <si>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</si>
  <si>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</si>
  <si>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</si>
  <si>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</si>
  <si>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</si>
  <si>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</si>
  <si>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</si>
  <si>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</si>
  <si>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</si>
  <si>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</si>
  <si>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</si>
  <si>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</si>
  <si>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</si>
  <si>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</si>
  <si>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</si>
  <si>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</si>
  <si>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</si>
  <si>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</si>
  <si>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</si>
  <si>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</si>
  <si>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</si>
  <si>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</si>
  <si>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</si>
  <si>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</si>
  <si>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</si>
  <si>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</si>
  <si>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</si>
  <si>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</si>
  <si>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</si>
  <si>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</si>
  <si>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</si>
  <si>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</si>
  <si>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</si>
  <si>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</si>
  <si>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</si>
  <si>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</si>
  <si>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</si>
  <si>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</si>
  <si>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</si>
  <si>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</si>
  <si>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</si>
  <si>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</si>
  <si>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</si>
  <si>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</si>
  <si>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</si>
  <si>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</si>
  <si>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</si>
  <si>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</si>
  <si>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</si>
  <si>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</si>
  <si>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</si>
  <si>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</si>
  <si>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</si>
  <si>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</si>
  <si>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</si>
  <si>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</si>
  <si>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</si>
  <si>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</si>
  <si>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</si>
  <si>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</si>
  <si>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</si>
  <si>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</si>
  <si>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</si>
  <si>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</si>
  <si>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</si>
  <si>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</si>
  <si>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</si>
  <si>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</si>
  <si>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</si>
  <si>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</si>
  <si>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</si>
  <si>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</si>
  <si>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</si>
  <si>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</si>
  <si>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</si>
  <si>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</si>
  <si>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</si>
  <si>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</si>
  <si>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</si>
  <si>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</si>
  <si>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</si>
  <si>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</si>
  <si>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</si>
  <si>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</si>
  <si>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</si>
  <si>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</si>
  <si>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</si>
  <si>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</si>
  <si>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</si>
  <si>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</si>
  <si>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</si>
  <si>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</si>
  <si>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</si>
  <si>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</si>
  <si>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</si>
  <si>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</si>
  <si>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</si>
  <si>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</si>
  <si>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</si>
  <si>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</si>
  <si>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</si>
  <si>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</si>
  <si>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</si>
  <si>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</si>
  <si>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</si>
  <si>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</si>
  <si>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</si>
  <si>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</si>
  <si>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</si>
  <si>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</si>
  <si>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</si>
  <si>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</si>
  <si>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</si>
  <si>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</si>
  <si>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</si>
  <si>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</si>
  <si>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</si>
  <si>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</si>
  <si>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</si>
  <si>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</si>
  <si>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</si>
  <si>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</si>
  <si>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</si>
  <si>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</si>
  <si>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</si>
  <si>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</si>
  <si>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</si>
  <si>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</si>
  <si>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</si>
  <si>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</si>
  <si>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</si>
  <si>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</si>
  <si>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</si>
  <si>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</si>
  <si>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</si>
  <si>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</si>
  <si>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</si>
  <si>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</si>
  <si>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</si>
  <si>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</si>
  <si>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</si>
  <si>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</si>
  <si>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</si>
  <si>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</si>
  <si>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</si>
  <si>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</si>
  <si>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</si>
  <si>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</si>
  <si>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</si>
  <si>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</si>
  <si>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</si>
  <si>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</si>
  <si>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</si>
  <si>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</si>
  <si>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</si>
  <si>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</si>
  <si>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</si>
  <si>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</si>
  <si>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</si>
  <si>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</si>
  <si>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</si>
  <si>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</si>
  <si>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</si>
  <si>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</si>
  <si>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</si>
  <si>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</si>
  <si>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</si>
  <si>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</si>
  <si>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</si>
  <si>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</si>
  <si>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</si>
  <si>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</si>
  <si>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</si>
  <si>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</si>
  <si>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</si>
  <si>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</si>
  <si>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</si>
  <si>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</si>
  <si>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</si>
  <si>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</si>
  <si>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</si>
  <si>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</si>
  <si>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</si>
  <si>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</si>
  <si>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</si>
  <si>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</si>
  <si>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</si>
  <si>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</si>
  <si>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</si>
  <si>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</si>
  <si>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</si>
  <si>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</si>
  <si>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</si>
  <si>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</si>
  <si>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</si>
  <si>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</si>
  <si>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</si>
  <si>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</si>
  <si>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</si>
  <si>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</si>
  <si>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</si>
  <si>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</si>
  <si>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</si>
  <si>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</si>
  <si>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</si>
  <si>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</si>
  <si>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</si>
  <si>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</si>
  <si>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</si>
  <si>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</si>
  <si>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</si>
  <si>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</si>
  <si>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</si>
  <si>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</si>
  <si>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</si>
  <si>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</si>
  <si>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</si>
  <si>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</si>
  <si>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</si>
  <si>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</si>
  <si>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</si>
  <si>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</si>
  <si>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</si>
  <si>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</si>
  <si>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</si>
  <si>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</si>
  <si>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</si>
  <si>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</si>
  <si>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</si>
  <si>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</si>
  <si>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</si>
  <si>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</si>
  <si>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</si>
  <si>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</si>
  <si>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</si>
  <si>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</si>
  <si>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</si>
  <si>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</si>
  <si>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</si>
  <si>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</si>
  <si>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</si>
  <si>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</si>
  <si>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</si>
  <si>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</si>
  <si>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</si>
  <si>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</si>
  <si>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</si>
  <si>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</si>
  <si>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</si>
  <si>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</si>
  <si>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</si>
  <si>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</si>
  <si>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</si>
  <si>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</si>
  <si>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</si>
  <si>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</si>
  <si>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</si>
  <si>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</si>
  <si>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</si>
  <si>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</si>
  <si>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</si>
  <si>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</si>
  <si>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</si>
  <si>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</si>
  <si>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</si>
  <si>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</si>
  <si>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</si>
  <si>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</si>
  <si>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</si>
  <si>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</si>
  <si>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</si>
  <si>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</si>
  <si>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</si>
  <si>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</si>
  <si>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</si>
  <si>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</si>
  <si>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</si>
  <si>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</si>
  <si>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</si>
  <si>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</si>
  <si>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</si>
  <si>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</si>
  <si>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</si>
  <si>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</si>
  <si>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</si>
  <si>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</si>
  <si>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</si>
  <si>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</si>
  <si>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</si>
  <si>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</si>
  <si>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</si>
  <si>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</si>
  <si>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</si>
  <si>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</si>
  <si>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</si>
  <si>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</si>
  <si>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</si>
  <si>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</si>
  <si>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</si>
  <si>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</si>
  <si>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</si>
  <si>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</si>
  <si>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</si>
  <si>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</si>
  <si>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</si>
  <si>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</si>
  <si>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</si>
  <si>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</si>
  <si>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</si>
  <si>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</si>
  <si>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</si>
  <si>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</si>
  <si>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</si>
  <si>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</si>
  <si>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</si>
  <si>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</si>
  <si>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</si>
  <si>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</si>
  <si>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</si>
  <si>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</si>
  <si>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</si>
  <si>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</si>
  <si>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</si>
  <si>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</si>
  <si>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</si>
  <si>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</si>
  <si>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</si>
  <si>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</si>
  <si>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</si>
  <si>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</si>
  <si>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</si>
  <si>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</si>
  <si>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</si>
  <si>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</si>
  <si>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</si>
  <si>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</si>
  <si>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</si>
  <si>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</si>
  <si>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</si>
  <si>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</si>
  <si>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</si>
  <si>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</si>
  <si>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</si>
  <si>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</si>
  <si>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</si>
  <si>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</si>
  <si>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</si>
  <si>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</si>
  <si>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</si>
  <si>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</si>
  <si>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</si>
  <si>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</si>
  <si>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</si>
  <si>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</si>
  <si>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</si>
  <si>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</si>
  <si>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</si>
  <si>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</si>
  <si>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</si>
  <si>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</si>
  <si>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</si>
  <si>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</si>
  <si>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</si>
  <si>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</si>
  <si>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</si>
  <si>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</si>
  <si>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</si>
  <si>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</si>
  <si>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</si>
  <si>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</si>
  <si>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</si>
  <si>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</si>
  <si>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</si>
  <si>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</si>
  <si>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</si>
  <si>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</si>
  <si>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</si>
  <si>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</si>
  <si>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</si>
  <si>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</si>
  <si>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</si>
  <si>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</si>
  <si>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</si>
  <si>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</si>
  <si>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</si>
  <si>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</si>
  <si>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</si>
  <si>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</si>
  <si>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</si>
  <si>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</si>
  <si>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</si>
  <si>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</si>
  <si>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</si>
  <si>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</si>
  <si>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</si>
  <si>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</si>
  <si>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</si>
  <si>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</si>
  <si>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</si>
  <si>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</si>
  <si>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</si>
  <si>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</si>
  <si>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</si>
  <si>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</si>
  <si>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</si>
  <si>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</si>
  <si>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</si>
  <si>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</si>
  <si>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</si>
  <si>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</si>
  <si>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</si>
  <si>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</si>
  <si>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</si>
  <si>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</si>
  <si>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</si>
  <si>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</si>
  <si>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</si>
  <si>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</si>
  <si>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</si>
  <si>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</si>
  <si>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</si>
  <si>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</si>
  <si>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</si>
  <si>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</si>
  <si>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</si>
  <si>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</si>
  <si>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</si>
  <si>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</si>
  <si>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</si>
  <si>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</si>
  <si>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</si>
  <si>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</si>
  <si>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</si>
  <si>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</si>
  <si>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</si>
  <si>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</si>
  <si>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</si>
  <si>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</si>
  <si>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</si>
  <si>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</si>
  <si>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</si>
  <si>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</si>
  <si>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</si>
  <si>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</si>
  <si>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</si>
  <si>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</si>
  <si>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</si>
  <si>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</si>
  <si>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</si>
  <si>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</si>
  <si>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</si>
  <si>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</si>
  <si>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</si>
  <si>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</si>
  <si>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</si>
  <si>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</si>
  <si>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</si>
  <si>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</si>
  <si>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</si>
  <si>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</si>
  <si>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</si>
  <si>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</si>
  <si>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</si>
  <si>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</si>
  <si>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</si>
  <si>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</si>
  <si>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</si>
  <si>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</si>
  <si>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</si>
  <si>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</si>
  <si>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</si>
  <si>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</si>
  <si>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</si>
  <si>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</si>
  <si>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</si>
  <si>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</si>
  <si>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</si>
  <si>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</si>
  <si>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</si>
  <si>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</si>
  <si>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</si>
  <si>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</si>
  <si>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</si>
  <si>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</si>
  <si>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</si>
  <si>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</si>
  <si>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</si>
  <si>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</si>
  <si>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</si>
  <si>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</si>
  <si>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</si>
  <si>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</si>
  <si>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</si>
  <si>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</si>
  <si>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</si>
  <si>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</si>
  <si>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</si>
  <si>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</si>
  <si>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</si>
  <si>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</si>
  <si>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</si>
  <si>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</si>
  <si>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</si>
  <si>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</si>
  <si>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</si>
  <si>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</si>
  <si>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</si>
  <si>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</si>
  <si>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</si>
  <si>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</si>
  <si>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</si>
  <si>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</si>
  <si>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</si>
  <si>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</si>
  <si>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</si>
  <si>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</si>
  <si>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</si>
  <si>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</si>
  <si>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</si>
  <si>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</si>
  <si>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</si>
  <si>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</si>
  <si>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</si>
  <si>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</si>
  <si>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</si>
  <si>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</si>
  <si>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</si>
  <si>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</si>
  <si>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</si>
  <si>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</si>
  <si>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</si>
  <si>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</si>
  <si>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</si>
  <si>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</si>
  <si>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</si>
  <si>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</si>
  <si>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</si>
  <si>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</si>
  <si>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</si>
  <si>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</si>
  <si>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</si>
  <si>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</si>
  <si>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</si>
  <si>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</si>
  <si>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</si>
  <si>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</si>
  <si>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</si>
  <si>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</si>
  <si>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</si>
  <si>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</si>
  <si>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</si>
  <si>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</si>
  <si>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</si>
  <si>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</si>
  <si>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</si>
  <si>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</si>
  <si>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</si>
  <si>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</si>
  <si>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</si>
  <si>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</si>
  <si>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</si>
  <si>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</si>
  <si>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</si>
  <si>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</si>
  <si>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</si>
  <si>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</si>
  <si>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</si>
  <si>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</si>
  <si>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</si>
  <si>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</si>
  <si>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</si>
  <si>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</si>
  <si>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</si>
  <si>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</si>
  <si>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</si>
  <si>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</si>
  <si>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</si>
  <si>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</si>
  <si>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</si>
  <si>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</si>
  <si>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</si>
  <si>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</si>
  <si>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</si>
  <si>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</si>
  <si>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</si>
  <si>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</si>
  <si>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</si>
  <si>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</si>
  <si>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</si>
  <si>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</si>
  <si>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</si>
  <si>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</si>
  <si>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</si>
  <si>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</si>
  <si>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</si>
  <si>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</si>
  <si>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</si>
  <si>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</si>
  <si>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</si>
  <si>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</si>
  <si>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</si>
  <si>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</si>
  <si>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</si>
  <si>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</si>
  <si>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</si>
  <si>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</si>
  <si>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</si>
  <si>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</si>
  <si>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</si>
  <si>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</si>
  <si>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</si>
  <si>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</si>
  <si>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</si>
  <si>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</si>
  <si>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</si>
  <si>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</si>
  <si>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</si>
  <si>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</si>
  <si>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</si>
  <si>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</si>
  <si>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</si>
  <si>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</si>
  <si>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</si>
  <si>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</si>
  <si>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</si>
  <si>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</si>
  <si>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</si>
  <si>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</si>
  <si>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</si>
  <si>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</si>
  <si>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</si>
  <si>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</si>
  <si>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</si>
  <si>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</si>
  <si>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</si>
  <si>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</si>
  <si>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</si>
  <si>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</si>
  <si>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</si>
  <si>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</si>
  <si>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</si>
  <si>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</si>
  <si>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</si>
  <si>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</si>
  <si>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</si>
  <si>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</si>
  <si>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</si>
  <si>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</si>
  <si>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</si>
  <si>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</si>
  <si>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</si>
  <si>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</si>
  <si>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</si>
  <si>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</si>
  <si>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</si>
  <si>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</si>
  <si>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</si>
  <si>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</si>
  <si>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</si>
  <si>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</si>
  <si>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</si>
  <si>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</si>
  <si>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</si>
  <si>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</si>
  <si>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</si>
  <si>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</si>
  <si>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</si>
  <si>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</si>
  <si>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</si>
  <si>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</si>
  <si>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</si>
  <si>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</si>
  <si>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</si>
  <si>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</si>
  <si>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</si>
  <si>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</si>
  <si>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</si>
  <si>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</si>
  <si>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</si>
  <si>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</si>
  <si>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</si>
  <si>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</si>
  <si>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</si>
  <si>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</si>
  <si>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</si>
  <si>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</si>
  <si>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</si>
  <si>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</si>
  <si>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</si>
  <si>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</si>
  <si>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</si>
  <si>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</si>
  <si>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</si>
  <si>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</si>
  <si>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</si>
  <si>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</si>
  <si>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</si>
  <si>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</si>
  <si>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</si>
  <si>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</si>
  <si>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</si>
  <si>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</si>
  <si>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</si>
  <si>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</si>
  <si>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</si>
  <si>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</si>
  <si>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</si>
  <si>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</si>
  <si>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</si>
  <si>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</si>
  <si>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</si>
  <si>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</si>
  <si>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</si>
  <si>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</si>
  <si>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</si>
  <si>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</si>
  <si>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</si>
  <si>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</si>
  <si>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</si>
  <si>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</si>
  <si>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</si>
  <si>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</si>
  <si>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</si>
  <si>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</si>
  <si>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</si>
  <si>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</si>
  <si>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</si>
  <si>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</si>
  <si>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</si>
  <si>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</si>
  <si>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</si>
  <si>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</si>
  <si>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</si>
  <si>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</si>
  <si>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</si>
  <si>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</si>
  <si>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</si>
  <si>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</si>
  <si>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</si>
  <si>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</si>
  <si>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</si>
  <si>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</si>
  <si>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</si>
  <si>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</si>
  <si>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</si>
  <si>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</si>
  <si>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</si>
  <si>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</si>
  <si>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</si>
  <si>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</si>
  <si>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</si>
  <si>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</si>
  <si>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</si>
  <si>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</si>
  <si>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</si>
  <si>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</si>
  <si>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</si>
  <si>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</si>
  <si>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</si>
  <si>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</si>
  <si>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</si>
  <si>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</si>
  <si>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</si>
  <si>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</si>
  <si>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</si>
  <si>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</si>
  <si>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</si>
  <si>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</si>
  <si>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</si>
  <si>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</si>
  <si>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</si>
  <si>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</si>
  <si>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</si>
  <si>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</si>
  <si>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</si>
  <si>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</si>
  <si>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</si>
  <si>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</si>
  <si>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</si>
  <si>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</si>
  <si>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</si>
  <si>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</si>
  <si>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</si>
  <si>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</si>
  <si>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</si>
  <si>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</si>
  <si>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</si>
  <si>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</si>
  <si>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</si>
  <si>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</si>
  <si>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</si>
  <si>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</si>
  <si>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</si>
  <si>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</si>
  <si>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</si>
  <si>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</si>
  <si>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</si>
  <si>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</si>
  <si>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</si>
  <si>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</si>
  <si>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</si>
  <si>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</si>
  <si>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</si>
  <si>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</si>
  <si>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</si>
  <si>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</si>
  <si>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</si>
  <si>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</si>
  <si>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</si>
  <si>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</si>
  <si>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</si>
  <si>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</si>
  <si>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</si>
  <si>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</si>
  <si>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</si>
  <si>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</si>
  <si>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</si>
  <si>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</si>
  <si>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</si>
  <si>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</si>
  <si>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</si>
  <si>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</si>
  <si>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</si>
  <si>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</si>
  <si>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</si>
  <si>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</si>
  <si>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</si>
  <si>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</si>
  <si>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</si>
  <si>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</si>
  <si>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</si>
  <si>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</si>
  <si>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</si>
  <si>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</si>
  <si>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</si>
  <si>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</si>
  <si>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</si>
  <si>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</si>
  <si>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</si>
  <si>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</si>
  <si>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</si>
  <si>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</si>
  <si>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</si>
  <si>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</si>
  <si>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</si>
  <si>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</si>
  <si>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</si>
  <si>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</si>
  <si>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</si>
  <si>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</si>
  <si>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</si>
  <si>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</si>
  <si>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</si>
  <si>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</si>
  <si>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</si>
  <si>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</si>
  <si>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</si>
  <si>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</si>
  <si>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</si>
  <si>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</si>
  <si>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</si>
  <si>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</si>
  <si>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</si>
  <si>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</si>
  <si>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</si>
  <si>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</si>
  <si>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</si>
  <si>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</si>
  <si>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</si>
  <si>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</si>
  <si>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</si>
  <si>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</si>
  <si>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</si>
  <si>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</si>
  <si>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</si>
  <si>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</si>
  <si>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</si>
  <si>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</si>
  <si>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</si>
  <si>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</si>
  <si>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</si>
  <si>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</si>
  <si>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</si>
  <si>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</si>
  <si>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</si>
  <si>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</si>
  <si>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</si>
  <si>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</si>
  <si>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</si>
  <si>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</si>
  <si>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</si>
  <si>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</si>
  <si>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</si>
  <si>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</si>
  <si>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</si>
  <si>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</si>
  <si>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</si>
  <si>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</si>
  <si>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</si>
  <si>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</si>
  <si>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</si>
  <si>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</si>
  <si>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</si>
  <si>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</si>
  <si>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</si>
  <si>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</si>
  <si>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</si>
  <si>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</si>
  <si>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</si>
  <si>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</si>
  <si>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</si>
  <si>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</si>
  <si>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</si>
  <si>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</si>
  <si>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</si>
  <si>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</si>
  <si>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</si>
  <si>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</si>
  <si>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</si>
  <si>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</si>
  <si>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</si>
  <si>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</si>
  <si>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</si>
  <si>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</si>
  <si>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</si>
  <si>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</si>
  <si>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</si>
  <si>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</si>
  <si>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</si>
  <si>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</si>
  <si>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</si>
  <si>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</si>
  <si>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</si>
  <si>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</si>
  <si>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</si>
  <si>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</si>
  <si>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</si>
  <si>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</si>
  <si>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</si>
  <si>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</si>
  <si>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</si>
  <si>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</si>
  <si>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</si>
  <si>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</si>
  <si>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</si>
  <si>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</si>
  <si>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</si>
  <si>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</si>
  <si>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</si>
  <si>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</si>
  <si>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</si>
  <si>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</si>
  <si>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</si>
  <si>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</si>
  <si>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</si>
  <si>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</si>
  <si>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</si>
  <si>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</si>
  <si>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</si>
  <si>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</si>
  <si>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</si>
  <si>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</si>
  <si>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</si>
  <si>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</si>
  <si>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</si>
  <si>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</si>
  <si>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</si>
  <si>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</si>
  <si>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</si>
  <si>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</si>
  <si>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</si>
  <si>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</si>
  <si>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</si>
  <si>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The Auto Bolt Company</t>
  </si>
  <si>
    <t>4740 Manufacturing Ave Cleveland Ohio 44135</t>
  </si>
  <si>
    <t xml:space="preserve">Glenn E. Manning Jr </t>
  </si>
  <si>
    <t>gmanning@autobolt.net</t>
  </si>
  <si>
    <t>216.881.3913 ext 108</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</si>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</sst>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manning@autobolt.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manning@autobolt.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4" t="str">
        <f ca="1">IF(D9=Q9,OFFSET(L!$C$1,MATCH("Declaration"&amp;ADDRESS(ROW(),COLUMN(),4),L!$A:$A,0)-1,SL,,),"")</f>
        <v/>
      </c>
      <c r="E11" s="425"/>
      <c r="F11" s="425"/>
      <c r="G11" s="425"/>
      <c r="H11" s="425"/>
      <c r="I11" s="425"/>
      <c r="J11" s="42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5" t="s">
        <v>15495</v>
      </c>
      <c r="E14" s="386"/>
      <c r="F14" s="386"/>
      <c r="G14" s="386"/>
      <c r="H14" s="386"/>
      <c r="I14" s="386"/>
      <c r="J14" s="38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5" t="s">
        <v>15496</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6" t="s">
        <v>15497</v>
      </c>
      <c r="E16" s="417"/>
      <c r="F16" s="417"/>
      <c r="G16" s="417"/>
      <c r="H16" s="417"/>
      <c r="I16" s="417"/>
      <c r="J16" s="418"/>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5" t="s">
        <v>15498</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5" t="s">
        <v>15496</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5" t="s">
        <v>15499</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6" t="s">
        <v>15497</v>
      </c>
      <c r="E20" s="417"/>
      <c r="F20" s="417"/>
      <c r="G20" s="417"/>
      <c r="H20" s="417"/>
      <c r="I20" s="417"/>
      <c r="J20" s="418"/>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5" t="s">
        <v>15498</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43760</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1"/>
      <c r="E23" s="42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13485</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4" t="str">
        <f ca="1">D25</f>
        <v>Answer</v>
      </c>
      <c r="E31" s="384"/>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4" t="str">
        <f ca="1">D25</f>
        <v>Answer</v>
      </c>
      <c r="E37" s="384"/>
      <c r="F37" s="21"/>
      <c r="G37" s="55" t="str">
        <f ca="1">G25</f>
        <v>Comments</v>
      </c>
      <c r="H37" s="420"/>
      <c r="I37" s="420"/>
      <c r="J37" s="42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82"/>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84" t="str">
        <f ca="1">D25</f>
        <v>Answer</v>
      </c>
      <c r="E55" s="384"/>
      <c r="F55" s="21"/>
      <c r="G55" s="55" t="str">
        <f ca="1">G25</f>
        <v>Comments</v>
      </c>
      <c r="H55" s="419"/>
      <c r="I55" s="419"/>
      <c r="J55" s="419"/>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84" t="str">
        <f ca="1">D25</f>
        <v>Answer</v>
      </c>
      <c r="E61" s="384"/>
      <c r="F61" s="21"/>
      <c r="G61" s="55" t="str">
        <f ca="1">G25</f>
        <v>Comments</v>
      </c>
      <c r="H61" s="419" t="str">
        <f>IF(Q69="(*)","Click here to enter smelter names","")</f>
        <v/>
      </c>
      <c r="I61" s="419"/>
      <c r="J61" s="419"/>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3" t="str">
        <f ca="1">OFFSET(L!$C$1,MATCH("Declaration"&amp;ADDRESS(ROW(),COLUMN(),4),L!$A:$A,0)-1,SL,,)</f>
        <v>Answer the Following Questions at a Company Level</v>
      </c>
      <c r="C67" s="433"/>
      <c r="D67" s="433"/>
      <c r="E67" s="433"/>
      <c r="F67" s="433"/>
      <c r="G67" s="433"/>
      <c r="H67" s="433"/>
      <c r="I67" s="433"/>
      <c r="J67" s="43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2" t="str">
        <f ca="1">D25</f>
        <v>Answer</v>
      </c>
      <c r="E68" s="422"/>
      <c r="F68" s="64"/>
      <c r="G68" s="422" t="str">
        <f ca="1">G25</f>
        <v>Comments</v>
      </c>
      <c r="H68" s="422" t="e">
        <f>HLOOKUP(SL,LT,$O68,0)</f>
        <v>#NAME?</v>
      </c>
      <c r="I68" s="42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559</v>
      </c>
      <c r="E69" s="378"/>
      <c r="F69" s="68"/>
      <c r="G69" s="379" t="s">
        <v>2985</v>
      </c>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3"/>
      <c r="H70" s="423"/>
      <c r="I70" s="423"/>
      <c r="J70" s="423"/>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559</v>
      </c>
      <c r="E71" s="378"/>
      <c r="F71" s="68"/>
      <c r="G71" s="393" t="s">
        <v>2985</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t="s">
        <v>2985</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t="s">
        <v>2985</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559</v>
      </c>
      <c r="E77" s="378"/>
      <c r="F77" s="68"/>
      <c r="G77" s="379" t="s">
        <v>2985</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430" t="s">
        <v>559</v>
      </c>
      <c r="E79" s="431"/>
      <c r="F79" s="68"/>
      <c r="G79" s="379" t="s">
        <v>2985</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3"/>
      <c r="H80" s="423"/>
      <c r="I80" s="423"/>
      <c r="J80" s="423"/>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559</v>
      </c>
      <c r="E81" s="378"/>
      <c r="F81" s="68"/>
      <c r="G81" s="379" t="s">
        <v>2985</v>
      </c>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2"/>
      <c r="H82" s="432"/>
      <c r="I82" s="432"/>
      <c r="J82" s="43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559</v>
      </c>
      <c r="E85" s="378"/>
      <c r="F85" s="68"/>
      <c r="G85" s="379" t="s">
        <v>2985</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9" t="str">
        <f>IF(OR($D$8="",$I$3=""),"","Click here to check required fields completion")</f>
        <v/>
      </c>
      <c r="C86" s="429"/>
      <c r="D86" s="429"/>
      <c r="E86" s="429"/>
      <c r="F86" s="429"/>
      <c r="G86" s="429"/>
      <c r="H86" s="429"/>
      <c r="I86" s="429"/>
      <c r="J86" s="429"/>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7" t="str">
        <f ca="1">OFFSET(L!$C$1,MATCH("General"&amp;"Cpy",L!$A:$A,0)-1,SL,,)</f>
        <v>© 2019 Responsible Minerals Initiative. All rights reserved.</v>
      </c>
      <c r="B87" s="428"/>
      <c r="C87" s="428"/>
      <c r="D87" s="428"/>
      <c r="E87" s="428"/>
      <c r="F87" s="428"/>
      <c r="G87" s="428"/>
      <c r="H87" s="428"/>
      <c r="I87" s="428"/>
      <c r="J87" s="428"/>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69C9BC0E-B774-4097-978F-8DC20DD05E5A}"/>
    <hyperlink ref="D20" r:id="rId4" xr:uid="{FED9A18D-06CB-4491-98A0-9491D7A48B72}"/>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4" t="str">
        <f ca="1">OFFSET(L!$C$1,MATCH("Smelter List"&amp;ADDRESS(ROW(),COLUMN(),4),L!$A:$A,0)-1,SL,,)</f>
        <v>Link to "RMAP Conformant Smelter List"</v>
      </c>
      <c r="K2" s="435"/>
      <c r="L2" s="435"/>
      <c r="M2" s="435"/>
      <c r="N2" s="435"/>
      <c r="O2" s="435"/>
      <c r="P2" s="232"/>
      <c r="Q2" s="233"/>
      <c r="R2" s="234"/>
      <c r="S2" s="234"/>
      <c r="T2" s="234"/>
      <c r="U2" s="261"/>
      <c r="V2" s="261"/>
      <c r="W2" s="262"/>
      <c r="X2" s="261"/>
      <c r="Y2" s="261"/>
      <c r="Z2" s="261"/>
      <c r="AH2" s="178" t="s">
        <v>558</v>
      </c>
    </row>
    <row r="3" spans="1:34" s="263" customFormat="1" ht="255.6"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64"/>
      <c r="G3" s="437" t="str">
        <f ca="1">OFFSET(L!$C$1,MATCH("General"&amp;"Cpy",L!$A:$A,0)-1,SL,,)</f>
        <v>© 2019 Responsible Minerals Initiative. All rights reserved.</v>
      </c>
      <c r="H3" s="437"/>
      <c r="I3" s="43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The Auto Bolt Company</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 xml:space="preserve">Glenn E. Manning Jr </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gmanning@autobolt.net</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216.881.3913 ext 108</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 xml:space="preserve">Glenn E. Manning Jr </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gmanning@autobolt.net</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216.881.3913 ext 108</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43760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No</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No</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N/A</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No</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No</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No</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9"/>
    </row>
    <row r="2" spans="1:6">
      <c r="A2" s="29"/>
      <c r="B2" s="151"/>
      <c r="C2" s="151"/>
      <c r="D2"/>
      <c r="E2" s="30"/>
    </row>
    <row r="3" spans="1:6">
      <c r="A3" s="29"/>
      <c r="B3" s="151"/>
      <c r="C3" s="151"/>
      <c r="D3" s="151"/>
      <c r="E3" s="30"/>
    </row>
    <row r="4" spans="1:6" ht="15.75" customHeight="1">
      <c r="A4" s="29"/>
      <c r="B4" s="440" t="s">
        <v>1014</v>
      </c>
      <c r="C4" s="440"/>
      <c r="D4" s="44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3" t="str">
        <f ca="1">OFFSET(L!$C$1,MATCH("General"&amp;"Cpy",L!$A:$A,0)-1,SL,,)</f>
        <v>© 2019 Responsible Minerals Initiative. All rights reserved.</v>
      </c>
      <c r="C1001" s="443"/>
      <c r="D1001" s="443"/>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Glenn Manning</cp:lastModifiedBy>
  <cp:lastPrinted>2015-04-21T20:47:43Z</cp:lastPrinted>
  <dcterms:created xsi:type="dcterms:W3CDTF">2010-06-21T21:00:23Z</dcterms:created>
  <dcterms:modified xsi:type="dcterms:W3CDTF">2019-10-22T11:14:59Z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